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Development &amp; CPO\Development - FILES\Barratt Homes - ALL FILES\Trows Farm, Rochdale - LD0588\2024\9. Additional Reporting\"/>
    </mc:Choice>
  </mc:AlternateContent>
  <xr:revisionPtr revIDLastSave="0" documentId="13_ncr:1_{FFD008F2-B263-4EA9-9BFD-D248A7780E99}" xr6:coauthVersionLast="47" xr6:coauthVersionMax="47" xr10:uidLastSave="{00000000-0000-0000-0000-000000000000}"/>
  <bookViews>
    <workbookView xWindow="-28920" yWindow="-120" windowWidth="29040" windowHeight="15720" activeTab="1" xr2:uid="{155FBEB9-ABCA-46BA-8702-4167E23727D8}"/>
  </bookViews>
  <sheets>
    <sheet name="Sheet1" sheetId="1" r:id="rId1"/>
    <sheet name="Sheet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3" l="1"/>
  <c r="I48" i="3"/>
  <c r="X8" i="3" l="1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7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44" i="3"/>
  <c r="T45" i="3"/>
  <c r="T46" i="3"/>
  <c r="T34" i="3"/>
  <c r="T35" i="3"/>
  <c r="T36" i="3"/>
  <c r="T37" i="3"/>
  <c r="T38" i="3"/>
  <c r="T39" i="3"/>
  <c r="T40" i="3"/>
  <c r="T41" i="3"/>
  <c r="T42" i="3"/>
  <c r="T43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17" i="3"/>
  <c r="T13" i="3"/>
  <c r="T14" i="3"/>
  <c r="T15" i="3"/>
  <c r="T16" i="3"/>
  <c r="T8" i="3"/>
  <c r="T9" i="3"/>
  <c r="T10" i="3"/>
  <c r="T11" i="3"/>
  <c r="T12" i="3"/>
  <c r="T7" i="3"/>
  <c r="P48" i="3"/>
  <c r="P58" i="3"/>
  <c r="P59" i="3"/>
  <c r="P60" i="3"/>
  <c r="N67" i="3"/>
  <c r="L67" i="3"/>
  <c r="M67" i="3" s="1"/>
  <c r="L68" i="3"/>
  <c r="M68" i="3" s="1"/>
  <c r="L66" i="3"/>
  <c r="M66" i="3" s="1"/>
  <c r="L70" i="3"/>
  <c r="M70" i="3" s="1"/>
  <c r="L71" i="3"/>
  <c r="M71" i="3" s="1"/>
  <c r="L69" i="3"/>
  <c r="M69" i="3" s="1"/>
  <c r="K58" i="3"/>
  <c r="R8" i="3"/>
  <c r="R24" i="3"/>
  <c r="K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7" i="3"/>
  <c r="P7" i="3"/>
  <c r="L7" i="3"/>
  <c r="L10" i="3"/>
  <c r="I60" i="3"/>
  <c r="I59" i="3"/>
  <c r="I58" i="3"/>
  <c r="I57" i="3"/>
  <c r="I56" i="3"/>
  <c r="I55" i="3"/>
  <c r="I54" i="3"/>
  <c r="I53" i="3"/>
  <c r="I52" i="3"/>
  <c r="I51" i="3"/>
  <c r="I50" i="3"/>
  <c r="I49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L33" i="3"/>
  <c r="L32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9" i="3"/>
  <c r="L8" i="3"/>
  <c r="G63" i="3"/>
  <c r="W60" i="3"/>
  <c r="N71" i="3" s="1"/>
  <c r="U60" i="3"/>
  <c r="K60" i="3"/>
  <c r="E60" i="3"/>
  <c r="H60" i="3" s="1"/>
  <c r="W59" i="3"/>
  <c r="N70" i="3" s="1"/>
  <c r="U59" i="3"/>
  <c r="K59" i="3"/>
  <c r="R59" i="3" s="1"/>
  <c r="E59" i="3"/>
  <c r="H59" i="3" s="1"/>
  <c r="W58" i="3"/>
  <c r="N69" i="3" s="1"/>
  <c r="U58" i="3"/>
  <c r="E58" i="3"/>
  <c r="H58" i="3" s="1"/>
  <c r="W57" i="3"/>
  <c r="N68" i="3" s="1"/>
  <c r="U57" i="3"/>
  <c r="P57" i="3"/>
  <c r="K57" i="3"/>
  <c r="E57" i="3"/>
  <c r="H57" i="3" s="1"/>
  <c r="W56" i="3"/>
  <c r="U56" i="3"/>
  <c r="P56" i="3"/>
  <c r="K56" i="3"/>
  <c r="E56" i="3"/>
  <c r="H56" i="3" s="1"/>
  <c r="W55" i="3"/>
  <c r="N66" i="3" s="1"/>
  <c r="U55" i="3"/>
  <c r="P55" i="3"/>
  <c r="R55" i="3" s="1"/>
  <c r="K55" i="3"/>
  <c r="E55" i="3"/>
  <c r="H55" i="3" s="1"/>
  <c r="W54" i="3"/>
  <c r="U54" i="3"/>
  <c r="P54" i="3"/>
  <c r="K54" i="3"/>
  <c r="E54" i="3"/>
  <c r="H54" i="3" s="1"/>
  <c r="W53" i="3"/>
  <c r="U53" i="3"/>
  <c r="P53" i="3"/>
  <c r="K53" i="3"/>
  <c r="E53" i="3"/>
  <c r="H53" i="3" s="1"/>
  <c r="W52" i="3"/>
  <c r="U52" i="3"/>
  <c r="P52" i="3"/>
  <c r="R52" i="3" s="1"/>
  <c r="K52" i="3"/>
  <c r="E52" i="3"/>
  <c r="H52" i="3" s="1"/>
  <c r="W51" i="3"/>
  <c r="U51" i="3"/>
  <c r="P51" i="3"/>
  <c r="K51" i="3"/>
  <c r="E51" i="3"/>
  <c r="H51" i="3" s="1"/>
  <c r="W50" i="3"/>
  <c r="U50" i="3"/>
  <c r="P50" i="3"/>
  <c r="K50" i="3"/>
  <c r="E50" i="3"/>
  <c r="H50" i="3" s="1"/>
  <c r="W49" i="3"/>
  <c r="U49" i="3"/>
  <c r="P49" i="3"/>
  <c r="K49" i="3"/>
  <c r="E49" i="3"/>
  <c r="H49" i="3" s="1"/>
  <c r="W48" i="3"/>
  <c r="U48" i="3"/>
  <c r="K48" i="3"/>
  <c r="E48" i="3"/>
  <c r="H48" i="3" s="1"/>
  <c r="W47" i="3"/>
  <c r="U47" i="3"/>
  <c r="P47" i="3"/>
  <c r="R47" i="3" s="1"/>
  <c r="K47" i="3"/>
  <c r="E47" i="3"/>
  <c r="H47" i="3" s="1"/>
  <c r="W46" i="3"/>
  <c r="U46" i="3"/>
  <c r="P46" i="3"/>
  <c r="K46" i="3"/>
  <c r="E46" i="3"/>
  <c r="H46" i="3" s="1"/>
  <c r="W45" i="3"/>
  <c r="U45" i="3"/>
  <c r="P45" i="3"/>
  <c r="K45" i="3"/>
  <c r="E45" i="3"/>
  <c r="H45" i="3" s="1"/>
  <c r="W44" i="3"/>
  <c r="U44" i="3"/>
  <c r="P44" i="3"/>
  <c r="K44" i="3"/>
  <c r="E44" i="3"/>
  <c r="H44" i="3" s="1"/>
  <c r="W43" i="3"/>
  <c r="U43" i="3"/>
  <c r="P43" i="3"/>
  <c r="K43" i="3"/>
  <c r="E43" i="3"/>
  <c r="H43" i="3" s="1"/>
  <c r="W42" i="3"/>
  <c r="U42" i="3"/>
  <c r="P42" i="3"/>
  <c r="R42" i="3" s="1"/>
  <c r="K42" i="3"/>
  <c r="E42" i="3"/>
  <c r="H42" i="3" s="1"/>
  <c r="W41" i="3"/>
  <c r="U41" i="3"/>
  <c r="P41" i="3"/>
  <c r="R41" i="3" s="1"/>
  <c r="K41" i="3"/>
  <c r="E41" i="3"/>
  <c r="H41" i="3" s="1"/>
  <c r="W40" i="3"/>
  <c r="U40" i="3"/>
  <c r="P40" i="3"/>
  <c r="R40" i="3" s="1"/>
  <c r="K40" i="3"/>
  <c r="E40" i="3"/>
  <c r="H40" i="3" s="1"/>
  <c r="W39" i="3"/>
  <c r="U39" i="3"/>
  <c r="P39" i="3"/>
  <c r="R39" i="3" s="1"/>
  <c r="K39" i="3"/>
  <c r="E39" i="3"/>
  <c r="H39" i="3" s="1"/>
  <c r="W38" i="3"/>
  <c r="U38" i="3"/>
  <c r="P38" i="3"/>
  <c r="K38" i="3"/>
  <c r="E38" i="3"/>
  <c r="H38" i="3" s="1"/>
  <c r="W37" i="3"/>
  <c r="U37" i="3"/>
  <c r="P37" i="3"/>
  <c r="R37" i="3" s="1"/>
  <c r="K37" i="3"/>
  <c r="E37" i="3"/>
  <c r="H37" i="3" s="1"/>
  <c r="W36" i="3"/>
  <c r="U36" i="3"/>
  <c r="P36" i="3"/>
  <c r="K36" i="3"/>
  <c r="E36" i="3"/>
  <c r="H36" i="3" s="1"/>
  <c r="W35" i="3"/>
  <c r="U35" i="3"/>
  <c r="P35" i="3"/>
  <c r="K35" i="3"/>
  <c r="E35" i="3"/>
  <c r="H35" i="3" s="1"/>
  <c r="W34" i="3"/>
  <c r="U34" i="3"/>
  <c r="P34" i="3"/>
  <c r="R34" i="3" s="1"/>
  <c r="K34" i="3"/>
  <c r="E34" i="3"/>
  <c r="W33" i="3"/>
  <c r="U33" i="3"/>
  <c r="P33" i="3"/>
  <c r="K33" i="3"/>
  <c r="E33" i="3"/>
  <c r="H33" i="3" s="1"/>
  <c r="W32" i="3"/>
  <c r="U32" i="3"/>
  <c r="P32" i="3"/>
  <c r="K32" i="3"/>
  <c r="E32" i="3"/>
  <c r="H32" i="3" s="1"/>
  <c r="W31" i="3"/>
  <c r="U31" i="3"/>
  <c r="P31" i="3"/>
  <c r="R31" i="3" s="1"/>
  <c r="K31" i="3"/>
  <c r="E31" i="3"/>
  <c r="H31" i="3" s="1"/>
  <c r="W30" i="3"/>
  <c r="U30" i="3"/>
  <c r="P30" i="3"/>
  <c r="K30" i="3"/>
  <c r="E30" i="3"/>
  <c r="H30" i="3" s="1"/>
  <c r="W29" i="3"/>
  <c r="U29" i="3"/>
  <c r="P29" i="3"/>
  <c r="R29" i="3" s="1"/>
  <c r="K29" i="3"/>
  <c r="E29" i="3"/>
  <c r="H29" i="3" s="1"/>
  <c r="W28" i="3"/>
  <c r="U28" i="3"/>
  <c r="P28" i="3"/>
  <c r="K28" i="3"/>
  <c r="E28" i="3"/>
  <c r="W27" i="3"/>
  <c r="U27" i="3"/>
  <c r="P27" i="3"/>
  <c r="K27" i="3"/>
  <c r="E27" i="3"/>
  <c r="H27" i="3" s="1"/>
  <c r="W26" i="3"/>
  <c r="U26" i="3"/>
  <c r="P26" i="3"/>
  <c r="K26" i="3"/>
  <c r="E26" i="3"/>
  <c r="H26" i="3" s="1"/>
  <c r="W25" i="3"/>
  <c r="U25" i="3"/>
  <c r="P25" i="3"/>
  <c r="R25" i="3" s="1"/>
  <c r="K25" i="3"/>
  <c r="E25" i="3"/>
  <c r="H25" i="3" s="1"/>
  <c r="W24" i="3"/>
  <c r="U24" i="3"/>
  <c r="P24" i="3"/>
  <c r="K24" i="3"/>
  <c r="E24" i="3"/>
  <c r="H24" i="3" s="1"/>
  <c r="W23" i="3"/>
  <c r="U23" i="3"/>
  <c r="P23" i="3"/>
  <c r="R23" i="3" s="1"/>
  <c r="K23" i="3"/>
  <c r="E23" i="3"/>
  <c r="H23" i="3" s="1"/>
  <c r="W22" i="3"/>
  <c r="U22" i="3"/>
  <c r="P22" i="3"/>
  <c r="K22" i="3"/>
  <c r="E22" i="3"/>
  <c r="H22" i="3" s="1"/>
  <c r="W21" i="3"/>
  <c r="U21" i="3"/>
  <c r="P21" i="3"/>
  <c r="R21" i="3" s="1"/>
  <c r="K21" i="3"/>
  <c r="E21" i="3"/>
  <c r="H21" i="3" s="1"/>
  <c r="W20" i="3"/>
  <c r="U20" i="3"/>
  <c r="P20" i="3"/>
  <c r="K20" i="3"/>
  <c r="E20" i="3"/>
  <c r="H20" i="3" s="1"/>
  <c r="W19" i="3"/>
  <c r="U19" i="3"/>
  <c r="P19" i="3"/>
  <c r="K19" i="3"/>
  <c r="E19" i="3"/>
  <c r="H19" i="3" s="1"/>
  <c r="W18" i="3"/>
  <c r="U18" i="3"/>
  <c r="P18" i="3"/>
  <c r="K18" i="3"/>
  <c r="E18" i="3"/>
  <c r="H18" i="3" s="1"/>
  <c r="W17" i="3"/>
  <c r="U17" i="3"/>
  <c r="P17" i="3"/>
  <c r="R17" i="3" s="1"/>
  <c r="K17" i="3"/>
  <c r="E17" i="3"/>
  <c r="H17" i="3" s="1"/>
  <c r="W16" i="3"/>
  <c r="U16" i="3"/>
  <c r="P16" i="3"/>
  <c r="R16" i="3" s="1"/>
  <c r="K16" i="3"/>
  <c r="E16" i="3"/>
  <c r="H16" i="3" s="1"/>
  <c r="W15" i="3"/>
  <c r="U15" i="3"/>
  <c r="P15" i="3"/>
  <c r="R15" i="3" s="1"/>
  <c r="K15" i="3"/>
  <c r="E15" i="3"/>
  <c r="H15" i="3" s="1"/>
  <c r="W14" i="3"/>
  <c r="U14" i="3"/>
  <c r="P14" i="3"/>
  <c r="K14" i="3"/>
  <c r="E14" i="3"/>
  <c r="H14" i="3" s="1"/>
  <c r="W13" i="3"/>
  <c r="U13" i="3"/>
  <c r="P13" i="3"/>
  <c r="R13" i="3" s="1"/>
  <c r="K13" i="3"/>
  <c r="E13" i="3"/>
  <c r="H13" i="3" s="1"/>
  <c r="W12" i="3"/>
  <c r="U12" i="3"/>
  <c r="P12" i="3"/>
  <c r="K12" i="3"/>
  <c r="E12" i="3"/>
  <c r="W11" i="3"/>
  <c r="U11" i="3"/>
  <c r="P11" i="3"/>
  <c r="K11" i="3"/>
  <c r="E11" i="3"/>
  <c r="H11" i="3" s="1"/>
  <c r="W10" i="3"/>
  <c r="U10" i="3"/>
  <c r="P10" i="3"/>
  <c r="K10" i="3"/>
  <c r="E10" i="3"/>
  <c r="H10" i="3" s="1"/>
  <c r="W9" i="3"/>
  <c r="U9" i="3"/>
  <c r="P9" i="3"/>
  <c r="R9" i="3" s="1"/>
  <c r="K9" i="3"/>
  <c r="E9" i="3"/>
  <c r="H9" i="3" s="1"/>
  <c r="W8" i="3"/>
  <c r="U8" i="3"/>
  <c r="P8" i="3"/>
  <c r="K8" i="3"/>
  <c r="E8" i="3"/>
  <c r="H8" i="3" s="1"/>
  <c r="W7" i="3"/>
  <c r="U7" i="3"/>
  <c r="E7" i="3"/>
  <c r="H7" i="3" s="1"/>
  <c r="J37" i="1"/>
  <c r="K37" i="1" s="1"/>
  <c r="J36" i="1"/>
  <c r="K36" i="1" s="1"/>
  <c r="K35" i="1"/>
  <c r="J35" i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K41" i="1" s="1"/>
  <c r="K44" i="1" s="1"/>
  <c r="K46" i="1" s="1"/>
  <c r="J91" i="1"/>
  <c r="K91" i="1" s="1"/>
  <c r="J90" i="1"/>
  <c r="K90" i="1" s="1"/>
  <c r="J89" i="1"/>
  <c r="K89" i="1" s="1"/>
  <c r="J88" i="1"/>
  <c r="K88" i="1" s="1"/>
  <c r="J87" i="1"/>
  <c r="K87" i="1" s="1"/>
  <c r="J86" i="1"/>
  <c r="K86" i="1" s="1"/>
  <c r="J85" i="1"/>
  <c r="K85" i="1" s="1"/>
  <c r="J84" i="1"/>
  <c r="K84" i="1" s="1"/>
  <c r="J83" i="1"/>
  <c r="K83" i="1" s="1"/>
  <c r="J82" i="1"/>
  <c r="K82" i="1" s="1"/>
  <c r="J81" i="1"/>
  <c r="K81" i="1" s="1"/>
  <c r="J80" i="1"/>
  <c r="K80" i="1" s="1"/>
  <c r="J74" i="1"/>
  <c r="K74" i="1" s="1"/>
  <c r="J73" i="1"/>
  <c r="K73" i="1" s="1"/>
  <c r="J72" i="1"/>
  <c r="K72" i="1" s="1"/>
  <c r="J71" i="1"/>
  <c r="K71" i="1" s="1"/>
  <c r="J70" i="1"/>
  <c r="K70" i="1" s="1"/>
  <c r="J65" i="1"/>
  <c r="K65" i="1" s="1"/>
  <c r="J64" i="1"/>
  <c r="K64" i="1" s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6" i="1"/>
  <c r="K56" i="1" s="1"/>
  <c r="J55" i="1"/>
  <c r="K55" i="1" s="1"/>
  <c r="J54" i="1"/>
  <c r="K54" i="1" s="1"/>
  <c r="J53" i="1"/>
  <c r="K53" i="1" s="1"/>
  <c r="J52" i="1"/>
  <c r="K52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  <c r="J11" i="1"/>
  <c r="K11" i="1" s="1"/>
  <c r="J10" i="1"/>
  <c r="K10" i="1" s="1"/>
  <c r="J9" i="1"/>
  <c r="K9" i="1" s="1"/>
  <c r="J8" i="1"/>
  <c r="K8" i="1" s="1"/>
  <c r="J126" i="1"/>
  <c r="J125" i="1"/>
  <c r="J123" i="1"/>
  <c r="J122" i="1"/>
  <c r="J113" i="1"/>
  <c r="J112" i="1"/>
  <c r="J110" i="1"/>
  <c r="J107" i="1"/>
  <c r="J106" i="1"/>
  <c r="J104" i="1"/>
  <c r="J103" i="1"/>
  <c r="J101" i="1"/>
  <c r="J100" i="1"/>
  <c r="J221" i="1"/>
  <c r="J220" i="1"/>
  <c r="J219" i="1"/>
  <c r="P218" i="1"/>
  <c r="J218" i="1"/>
  <c r="P217" i="1"/>
  <c r="J217" i="1"/>
  <c r="J216" i="1"/>
  <c r="J215" i="1"/>
  <c r="J214" i="1"/>
  <c r="J211" i="1"/>
  <c r="J210" i="1"/>
  <c r="J209" i="1"/>
  <c r="J208" i="1"/>
  <c r="J207" i="1"/>
  <c r="P206" i="1"/>
  <c r="J206" i="1"/>
  <c r="J205" i="1"/>
  <c r="Q204" i="1"/>
  <c r="J204" i="1"/>
  <c r="Q203" i="1"/>
  <c r="J203" i="1"/>
  <c r="J201" i="1"/>
  <c r="J200" i="1"/>
  <c r="J199" i="1"/>
  <c r="J198" i="1"/>
  <c r="J197" i="1"/>
  <c r="J196" i="1"/>
  <c r="J195" i="1"/>
  <c r="J194" i="1"/>
  <c r="P193" i="1"/>
  <c r="J193" i="1"/>
  <c r="J192" i="1"/>
  <c r="J191" i="1"/>
  <c r="J189" i="1"/>
  <c r="J188" i="1"/>
  <c r="J187" i="1"/>
  <c r="J186" i="1"/>
  <c r="J185" i="1"/>
  <c r="J184" i="1"/>
  <c r="J183" i="1"/>
  <c r="P182" i="1"/>
  <c r="J182" i="1"/>
  <c r="J181" i="1"/>
  <c r="J180" i="1"/>
  <c r="Q179" i="1"/>
  <c r="J179" i="1"/>
  <c r="Q178" i="1"/>
  <c r="J178" i="1"/>
  <c r="J177" i="1"/>
  <c r="J176" i="1"/>
  <c r="J175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P150" i="1"/>
  <c r="J150" i="1"/>
  <c r="J149" i="1"/>
  <c r="Q148" i="1"/>
  <c r="J148" i="1"/>
  <c r="Q147" i="1"/>
  <c r="J147" i="1"/>
  <c r="X63" i="3" l="1"/>
  <c r="R12" i="3"/>
  <c r="R20" i="3"/>
  <c r="R28" i="3"/>
  <c r="R36" i="3"/>
  <c r="R44" i="3"/>
  <c r="R49" i="3"/>
  <c r="R54" i="3"/>
  <c r="N72" i="3"/>
  <c r="R57" i="3"/>
  <c r="R38" i="3"/>
  <c r="R46" i="3"/>
  <c r="R11" i="3"/>
  <c r="R19" i="3"/>
  <c r="R27" i="3"/>
  <c r="R35" i="3"/>
  <c r="R56" i="3"/>
  <c r="R7" i="3"/>
  <c r="R30" i="3"/>
  <c r="R51" i="3"/>
  <c r="R53" i="3"/>
  <c r="R50" i="3"/>
  <c r="R14" i="3"/>
  <c r="R22" i="3"/>
  <c r="R10" i="3"/>
  <c r="R18" i="3"/>
  <c r="R26" i="3"/>
  <c r="R33" i="3"/>
  <c r="R32" i="3"/>
  <c r="R60" i="3"/>
  <c r="R43" i="3"/>
  <c r="R45" i="3"/>
  <c r="R58" i="3"/>
  <c r="M72" i="3"/>
  <c r="R48" i="3"/>
  <c r="N7" i="3"/>
  <c r="N12" i="3"/>
  <c r="V12" i="3" s="1"/>
  <c r="N28" i="3"/>
  <c r="V28" i="3" s="1"/>
  <c r="N34" i="3"/>
  <c r="V34" i="3" s="1"/>
  <c r="H34" i="3"/>
  <c r="H12" i="3"/>
  <c r="H28" i="3"/>
  <c r="W63" i="3"/>
  <c r="N26" i="3"/>
  <c r="V26" i="3" s="1"/>
  <c r="N36" i="3"/>
  <c r="V36" i="3" s="1"/>
  <c r="N44" i="3"/>
  <c r="V44" i="3" s="1"/>
  <c r="N60" i="3"/>
  <c r="V60" i="3" s="1"/>
  <c r="N42" i="3"/>
  <c r="V42" i="3" s="1"/>
  <c r="N18" i="3"/>
  <c r="V18" i="3" s="1"/>
  <c r="U63" i="3"/>
  <c r="N58" i="3"/>
  <c r="V58" i="3" s="1"/>
  <c r="N50" i="3"/>
  <c r="V50" i="3" s="1"/>
  <c r="N14" i="3"/>
  <c r="V14" i="3" s="1"/>
  <c r="N38" i="3"/>
  <c r="V38" i="3" s="1"/>
  <c r="N46" i="3"/>
  <c r="V46" i="3" s="1"/>
  <c r="N54" i="3"/>
  <c r="V54" i="3" s="1"/>
  <c r="N19" i="3"/>
  <c r="V19" i="3" s="1"/>
  <c r="N27" i="3"/>
  <c r="V27" i="3" s="1"/>
  <c r="N35" i="3"/>
  <c r="V35" i="3" s="1"/>
  <c r="N43" i="3"/>
  <c r="V43" i="3" s="1"/>
  <c r="N51" i="3"/>
  <c r="V51" i="3" s="1"/>
  <c r="N59" i="3"/>
  <c r="V59" i="3" s="1"/>
  <c r="N30" i="3"/>
  <c r="V30" i="3" s="1"/>
  <c r="N20" i="3"/>
  <c r="V20" i="3" s="1"/>
  <c r="N22" i="3"/>
  <c r="V22" i="3" s="1"/>
  <c r="N10" i="3"/>
  <c r="V10" i="3" s="1"/>
  <c r="N11" i="3"/>
  <c r="V11" i="3" s="1"/>
  <c r="N23" i="3"/>
  <c r="V23" i="3" s="1"/>
  <c r="N39" i="3"/>
  <c r="V39" i="3" s="1"/>
  <c r="N55" i="3"/>
  <c r="V55" i="3" s="1"/>
  <c r="N8" i="3"/>
  <c r="V8" i="3" s="1"/>
  <c r="N16" i="3"/>
  <c r="V16" i="3" s="1"/>
  <c r="N24" i="3"/>
  <c r="V24" i="3" s="1"/>
  <c r="N32" i="3"/>
  <c r="V32" i="3" s="1"/>
  <c r="N40" i="3"/>
  <c r="V40" i="3" s="1"/>
  <c r="N48" i="3"/>
  <c r="V48" i="3" s="1"/>
  <c r="N56" i="3"/>
  <c r="V56" i="3" s="1"/>
  <c r="N13" i="3"/>
  <c r="V13" i="3" s="1"/>
  <c r="N21" i="3"/>
  <c r="V21" i="3" s="1"/>
  <c r="N29" i="3"/>
  <c r="V29" i="3" s="1"/>
  <c r="N37" i="3"/>
  <c r="V37" i="3" s="1"/>
  <c r="N45" i="3"/>
  <c r="V45" i="3" s="1"/>
  <c r="N53" i="3"/>
  <c r="V53" i="3" s="1"/>
  <c r="N15" i="3"/>
  <c r="V15" i="3" s="1"/>
  <c r="N31" i="3"/>
  <c r="V31" i="3" s="1"/>
  <c r="N47" i="3"/>
  <c r="V47" i="3" s="1"/>
  <c r="N52" i="3"/>
  <c r="V52" i="3" s="1"/>
  <c r="N9" i="3"/>
  <c r="V9" i="3" s="1"/>
  <c r="N17" i="3"/>
  <c r="V17" i="3" s="1"/>
  <c r="N25" i="3"/>
  <c r="V25" i="3" s="1"/>
  <c r="N33" i="3"/>
  <c r="V33" i="3" s="1"/>
  <c r="N41" i="3"/>
  <c r="V41" i="3" s="1"/>
  <c r="N49" i="3"/>
  <c r="V49" i="3" s="1"/>
  <c r="N57" i="3"/>
  <c r="V57" i="3" s="1"/>
  <c r="W65" i="3" l="1"/>
  <c r="W67" i="3"/>
  <c r="W66" i="3"/>
  <c r="H63" i="3"/>
  <c r="V7" i="3"/>
  <c r="V63" i="3" s="1"/>
</calcChain>
</file>

<file path=xl/sharedStrings.xml><?xml version="1.0" encoding="utf-8"?>
<sst xmlns="http://schemas.openxmlformats.org/spreadsheetml/2006/main" count="1027" uniqueCount="416">
  <si>
    <t>Appraisal Inputs</t>
  </si>
  <si>
    <t>02nd January 2024</t>
  </si>
  <si>
    <t>OL11 2UF</t>
  </si>
  <si>
    <t>Assessing</t>
  </si>
  <si>
    <t>Scheme: Cowm Top Lane, Rochdale</t>
  </si>
  <si>
    <t>Aug 24 FVA Report   -   Roger Hannah</t>
  </si>
  <si>
    <t>Semi Detached</t>
  </si>
  <si>
    <t>Town</t>
  </si>
  <si>
    <t>Address</t>
  </si>
  <si>
    <t>Postcode</t>
  </si>
  <si>
    <t>Type</t>
  </si>
  <si>
    <t>Beds</t>
  </si>
  <si>
    <t>Tenure</t>
  </si>
  <si>
    <t>Size</t>
  </si>
  <si>
    <t>Date</t>
  </si>
  <si>
    <t>Price</t>
  </si>
  <si>
    <t>Rate</t>
  </si>
  <si>
    <t>Comment</t>
  </si>
  <si>
    <t>Castleton</t>
  </si>
  <si>
    <t>4 Dunlop Avenue</t>
  </si>
  <si>
    <t>OL11 2NG</t>
  </si>
  <si>
    <t>S/D</t>
  </si>
  <si>
    <t>L</t>
  </si>
  <si>
    <t>Mid aged semi. Modern internals</t>
  </si>
  <si>
    <t>2 Bed SD</t>
  </si>
  <si>
    <t>201 Queensway</t>
  </si>
  <si>
    <t>OL11 2NA</t>
  </si>
  <si>
    <t>Trad semi. Dated internally</t>
  </si>
  <si>
    <t>3 Bed SD</t>
  </si>
  <si>
    <t>82 Hill Top Drive</t>
  </si>
  <si>
    <t>OL11 2RL</t>
  </si>
  <si>
    <t>F</t>
  </si>
  <si>
    <t>Mid aged semi. May be ex-council</t>
  </si>
  <si>
    <t>132 Hill Top Drive</t>
  </si>
  <si>
    <t>Mid aged. May be ex-council. Modern inside</t>
  </si>
  <si>
    <t>Overall Ave</t>
  </si>
  <si>
    <t>23 Albion Street</t>
  </si>
  <si>
    <t>OL11 2UT</t>
  </si>
  <si>
    <t xml:space="preserve">Trad semi. Dated internally </t>
  </si>
  <si>
    <t>196 Heywood Road</t>
  </si>
  <si>
    <t>OL11 3BS</t>
  </si>
  <si>
    <t>Mid aged semi detached bungalow</t>
  </si>
  <si>
    <t>3 Ashley Close</t>
  </si>
  <si>
    <t>OL11 3EP</t>
  </si>
  <si>
    <t>mid aged bland semi</t>
  </si>
  <si>
    <t>89 Bolton Road</t>
  </si>
  <si>
    <t>OL11 3NG</t>
  </si>
  <si>
    <t>13 Bruce Street</t>
  </si>
  <si>
    <t>OL11 3NH</t>
  </si>
  <si>
    <t>Extended mid aged standard semi</t>
  </si>
  <si>
    <t>2 Fairwell Close</t>
  </si>
  <si>
    <t>OL11 3DS</t>
  </si>
  <si>
    <t>1 Chevron Close</t>
  </si>
  <si>
    <t>OL11 3LZ</t>
  </si>
  <si>
    <t>Fairly modern but bland semi</t>
  </si>
  <si>
    <t>3 Chevron Close</t>
  </si>
  <si>
    <t>115 Kingsland Road</t>
  </si>
  <si>
    <t>OL11 3HH</t>
  </si>
  <si>
    <t>Mid aged to old and ugly semi</t>
  </si>
  <si>
    <t>42 Ennerdale Road</t>
  </si>
  <si>
    <t>OL11 3LQ</t>
  </si>
  <si>
    <t>Mid agend bland semi</t>
  </si>
  <si>
    <t>26 Ashley Close</t>
  </si>
  <si>
    <t>19 Castleway</t>
  </si>
  <si>
    <t>OL11 3BP</t>
  </si>
  <si>
    <t>13 Bosworth Street</t>
  </si>
  <si>
    <t>OL11 3QQ</t>
  </si>
  <si>
    <t>?</t>
  </si>
  <si>
    <t>Unknown</t>
  </si>
  <si>
    <t>9 Dunlop Avenue</t>
  </si>
  <si>
    <t>Mid aged bland semi</t>
  </si>
  <si>
    <t>2 Great Gates Close</t>
  </si>
  <si>
    <t>OL11 2HW</t>
  </si>
  <si>
    <t>Mid to old age bland semi</t>
  </si>
  <si>
    <t>34 Melbourne Close</t>
  </si>
  <si>
    <t>OL11 2EJ</t>
  </si>
  <si>
    <t>Mid aged bland end mews type house</t>
  </si>
  <si>
    <t>896 Oldham Road</t>
  </si>
  <si>
    <t>OL11 2NB</t>
  </si>
  <si>
    <t>Older style larger attractive semi</t>
  </si>
  <si>
    <t>79 Roch Valle Way</t>
  </si>
  <si>
    <t>OL11 4QL</t>
  </si>
  <si>
    <t>Mid aged reasonably attractive semi</t>
  </si>
  <si>
    <t>10 Dunlop avenue</t>
  </si>
  <si>
    <t>Reasonably modern bland semi</t>
  </si>
  <si>
    <t>43 Dobbin Drive</t>
  </si>
  <si>
    <t>OL11 2JH</t>
  </si>
  <si>
    <t>Modern simple deign bland.</t>
  </si>
  <si>
    <t>10 Telford Way</t>
  </si>
  <si>
    <t>OL11 2DU</t>
  </si>
  <si>
    <t>948 Oldham Road</t>
  </si>
  <si>
    <t>OL11 2BS</t>
  </si>
  <si>
    <t>Older style large attractive semi</t>
  </si>
  <si>
    <t>69 Lowry Lane</t>
  </si>
  <si>
    <t>OL11 2BD</t>
  </si>
  <si>
    <t>Bland modern built 2022</t>
  </si>
  <si>
    <t>Terraced</t>
  </si>
  <si>
    <t>15 Scholes Street</t>
  </si>
  <si>
    <t>OL11 2SY</t>
  </si>
  <si>
    <t>Terr</t>
  </si>
  <si>
    <t xml:space="preserve">Unknown </t>
  </si>
  <si>
    <t>34 Albion Street</t>
  </si>
  <si>
    <t>346 Queensway</t>
  </si>
  <si>
    <t>OL11 2LZ</t>
  </si>
  <si>
    <t>MT</t>
  </si>
  <si>
    <t>Reasonable condition. Trad terrace</t>
  </si>
  <si>
    <t>68 St Martins Street</t>
  </si>
  <si>
    <t>OL11 2UW</t>
  </si>
  <si>
    <t xml:space="preserve">Good condition. Trad terrace </t>
  </si>
  <si>
    <t xml:space="preserve">2 Bed </t>
  </si>
  <si>
    <t>80 Moor Park Avenue</t>
  </si>
  <si>
    <t>OL11 3JG</t>
  </si>
  <si>
    <t xml:space="preserve">Mid aged terraced. Dated internally. </t>
  </si>
  <si>
    <t>3 Bed</t>
  </si>
  <si>
    <t>11 Vicarage Road North</t>
  </si>
  <si>
    <t>OL11 2TE</t>
  </si>
  <si>
    <t>713 Manchester Road</t>
  </si>
  <si>
    <t>OL11 3AA</t>
  </si>
  <si>
    <t xml:space="preserve">Trad terrace in good condition. </t>
  </si>
  <si>
    <t>12 Hilary Street</t>
  </si>
  <si>
    <t>OL11 2TW</t>
  </si>
  <si>
    <t>ET</t>
  </si>
  <si>
    <t xml:space="preserve">Trad terrace. Dated internally. </t>
  </si>
  <si>
    <t>Overall</t>
  </si>
  <si>
    <t>13 Moor Park Avenue</t>
  </si>
  <si>
    <t>OL11 3JQ</t>
  </si>
  <si>
    <t xml:space="preserve">Mid aged terraced. Nice extension and good interior. </t>
  </si>
  <si>
    <t>10 Ash Street</t>
  </si>
  <si>
    <t>OL11 3AP</t>
  </si>
  <si>
    <t xml:space="preserve">Trad terrace. Reasonable internal condition. </t>
  </si>
  <si>
    <t>994 Manchester Road</t>
  </si>
  <si>
    <t>OL11 2TL</t>
  </si>
  <si>
    <t xml:space="preserve">Built 2013. Good internal condition. </t>
  </si>
  <si>
    <t>10 Mavis Street</t>
  </si>
  <si>
    <t>OL11 3AZ</t>
  </si>
  <si>
    <t>27 0ct 23</t>
  </si>
  <si>
    <t>1061 Manchester Road</t>
  </si>
  <si>
    <t>OL11 2XJ</t>
  </si>
  <si>
    <t xml:space="preserve">Period terrace. Poor/dated internal condition. </t>
  </si>
  <si>
    <t>17 St Martins Street</t>
  </si>
  <si>
    <t>OL11 2TD</t>
  </si>
  <si>
    <t xml:space="preserve">Trad terrace. Poor internal condition. </t>
  </si>
  <si>
    <t>2 Manchet Street</t>
  </si>
  <si>
    <t>OL11 3BN</t>
  </si>
  <si>
    <t xml:space="preserve">Mid aged end terrace. Large garden &amp; off street parking. </t>
  </si>
  <si>
    <t>721 Edenfield Road</t>
  </si>
  <si>
    <t>OL11 5SX</t>
  </si>
  <si>
    <t xml:space="preserve">Stone cottage. Good internals, allocated parking. </t>
  </si>
  <si>
    <t>37 High Barn Close</t>
  </si>
  <si>
    <t>OL11 3PW</t>
  </si>
  <si>
    <t>Old victorian style trad terrace. Large.</t>
  </si>
  <si>
    <t>8 Ashdene</t>
  </si>
  <si>
    <t>OL12 6DJ</t>
  </si>
  <si>
    <t xml:space="preserve">Old victorian style villa. Large plot. </t>
  </si>
  <si>
    <t>4 bed terr</t>
  </si>
  <si>
    <t>20 Bowness Avenue</t>
  </si>
  <si>
    <t>OL12 7DN</t>
  </si>
  <si>
    <t xml:space="preserve">Modern townhouse style ET. Large corner garden. </t>
  </si>
  <si>
    <t>631 Rochdale Road</t>
  </si>
  <si>
    <t>OL2 5UT</t>
  </si>
  <si>
    <t xml:space="preserve">Victorian terrace. Large rooms. </t>
  </si>
  <si>
    <t>31 Butterworth Hall</t>
  </si>
  <si>
    <t>OL16 3PE</t>
  </si>
  <si>
    <t xml:space="preserve">Cottage style terrace. Ok interior. </t>
  </si>
  <si>
    <t>287 Rochdale Road</t>
  </si>
  <si>
    <t>OL2 5SX</t>
  </si>
  <si>
    <t xml:space="preserve">Victorian terrace. Dated interior. </t>
  </si>
  <si>
    <t>217 Rochdale Road</t>
  </si>
  <si>
    <t>OL10 1RL</t>
  </si>
  <si>
    <t xml:space="preserve">Victorian terrace. Renovated interior. </t>
  </si>
  <si>
    <t xml:space="preserve">Victorian terrace. Poor/dated condition. </t>
  </si>
  <si>
    <t>155 Ramsey Street</t>
  </si>
  <si>
    <t>OL16 2HA</t>
  </si>
  <si>
    <t xml:space="preserve">Ex-Council terrace. Poor condition. </t>
  </si>
  <si>
    <t>89 Glenwood Drive</t>
  </si>
  <si>
    <t>M24 2TH</t>
  </si>
  <si>
    <t xml:space="preserve">70s/80s estate. Good internals and garden. </t>
  </si>
  <si>
    <t>Detached</t>
  </si>
  <si>
    <t>46 Weir Road</t>
  </si>
  <si>
    <t>OL16 3UX</t>
  </si>
  <si>
    <t>Det</t>
  </si>
  <si>
    <t xml:space="preserve">Mid 90's build. Good internal condiiton. 2 car driveway. </t>
  </si>
  <si>
    <t>3 Bed Det</t>
  </si>
  <si>
    <t>12 Thyme Drive</t>
  </si>
  <si>
    <t>M24 5AX</t>
  </si>
  <si>
    <t xml:space="preserve">Built 2022. No internal photos. </t>
  </si>
  <si>
    <t>4 Bed Det</t>
  </si>
  <si>
    <t>2 Marland Green</t>
  </si>
  <si>
    <t>OL11 4RD</t>
  </si>
  <si>
    <t xml:space="preserve">Pebbledash poor condition dated </t>
  </si>
  <si>
    <t>15 Sands Avenue</t>
  </si>
  <si>
    <t>OL9 0NU</t>
  </si>
  <si>
    <t xml:space="preserve">Good internal condition but older property </t>
  </si>
  <si>
    <t xml:space="preserve">Overall </t>
  </si>
  <si>
    <t>15 Shearing Avenue</t>
  </si>
  <si>
    <t>OL12 7QY</t>
  </si>
  <si>
    <t xml:space="preserve">Mid 90s build. Good internal condition. </t>
  </si>
  <si>
    <t>212 Whitworth Road</t>
  </si>
  <si>
    <t>OL12 0SA</t>
  </si>
  <si>
    <t>3 Blacksmith Lane</t>
  </si>
  <si>
    <t>OL11 4NT</t>
  </si>
  <si>
    <t>Older property. Good internal condition.</t>
  </si>
  <si>
    <t>11 Keats Avenue</t>
  </si>
  <si>
    <t>OL12 7PZ</t>
  </si>
  <si>
    <t>21 Sunhill Close</t>
  </si>
  <si>
    <t>OL16 4RU</t>
  </si>
  <si>
    <t xml:space="preserve">Mid 90s build. Good internal condition. 3 storeys. </t>
  </si>
  <si>
    <t>28 Chapelway Gardens</t>
  </si>
  <si>
    <t>OL2 6UQ</t>
  </si>
  <si>
    <t xml:space="preserve">Mid 90's build. Modern interior. </t>
  </si>
  <si>
    <t>34 Claymere Avenue</t>
  </si>
  <si>
    <t>OL11 5WB</t>
  </si>
  <si>
    <t xml:space="preserve">Mid aged property. Good internals. Small garden. </t>
  </si>
  <si>
    <t>18 Further Field</t>
  </si>
  <si>
    <t>OL11 5PJ</t>
  </si>
  <si>
    <t xml:space="preserve">Mid aged large property. Good internals. </t>
  </si>
  <si>
    <t>9 York Avenue</t>
  </si>
  <si>
    <t>OL11 5HL</t>
  </si>
  <si>
    <t>Pre war house. Dated internally.</t>
  </si>
  <si>
    <t>5 Bed Det</t>
  </si>
  <si>
    <t>4 Heald Close</t>
  </si>
  <si>
    <t>OL12 7HJ</t>
  </si>
  <si>
    <t xml:space="preserve">Bland house. Renovated but low quality. </t>
  </si>
  <si>
    <t>w/out outliers</t>
  </si>
  <si>
    <t>52 Wordsworth Way</t>
  </si>
  <si>
    <t>OL11 5JE</t>
  </si>
  <si>
    <t xml:space="preserve">Plain house. Decent plot with garage. </t>
  </si>
  <si>
    <t>21 Wood Top Avenue</t>
  </si>
  <si>
    <t>OL11 4BD</t>
  </si>
  <si>
    <t xml:space="preserve">Mid aged house. Good plot with large drive. </t>
  </si>
  <si>
    <t>60 Leander Drive</t>
  </si>
  <si>
    <t>OL11 2XD</t>
  </si>
  <si>
    <t xml:space="preserve">Mid aged house. Dated internally. Small plot size. </t>
  </si>
  <si>
    <t>11 Balderstone Road</t>
  </si>
  <si>
    <t>OL11 2AD</t>
  </si>
  <si>
    <t>Mid aged reasonable Terrace</t>
  </si>
  <si>
    <t>Terrace</t>
  </si>
  <si>
    <t>17 Grosvenor Street</t>
  </si>
  <si>
    <t>OL11 2SU</t>
  </si>
  <si>
    <t>Older aged bland mid terrace</t>
  </si>
  <si>
    <t>43 Alder Road</t>
  </si>
  <si>
    <t>OL11 2PP</t>
  </si>
  <si>
    <t>Mid aged bland end Terrace</t>
  </si>
  <si>
    <t>576 Oldham Road</t>
  </si>
  <si>
    <t>47 Greenfield Street</t>
  </si>
  <si>
    <t>OL11 2JX</t>
  </si>
  <si>
    <t>OL11 2AZ</t>
  </si>
  <si>
    <t>13 Fairlands View</t>
  </si>
  <si>
    <t>OL11 2AX</t>
  </si>
  <si>
    <t>500 Oldham Road</t>
  </si>
  <si>
    <t>OL11 2AT</t>
  </si>
  <si>
    <t>Older aged bland end terrace</t>
  </si>
  <si>
    <t>9 Romney Avenue</t>
  </si>
  <si>
    <t>OL11 2RR</t>
  </si>
  <si>
    <t>40 Newchurch Street</t>
  </si>
  <si>
    <t>OL11 2SZ</t>
  </si>
  <si>
    <t>888 Manchester Road</t>
  </si>
  <si>
    <t>OL11 2SP</t>
  </si>
  <si>
    <t>New build in 2017 (£152,995)</t>
  </si>
  <si>
    <t>51 Melville Street</t>
  </si>
  <si>
    <t>OL11 2UQ</t>
  </si>
  <si>
    <t>3 Burlington Street</t>
  </si>
  <si>
    <t>OL11 2EX</t>
  </si>
  <si>
    <t>Semi Det</t>
  </si>
  <si>
    <t>63 Beaconsfield Road</t>
  </si>
  <si>
    <t>OL11 2WE</t>
  </si>
  <si>
    <t>New build in 2020 (£133,995)</t>
  </si>
  <si>
    <t>1154 Manchester Road</t>
  </si>
  <si>
    <t>OL11 2XX</t>
  </si>
  <si>
    <t>Modern attractive Semi</t>
  </si>
  <si>
    <t>Modern reasonably attractive semi</t>
  </si>
  <si>
    <t>58 Carnforth Avenue</t>
  </si>
  <si>
    <t>OL11 2YD</t>
  </si>
  <si>
    <t>18 Dacre Road</t>
  </si>
  <si>
    <t>OL11 2LH</t>
  </si>
  <si>
    <t>Older style reasonably atractive semi</t>
  </si>
  <si>
    <t>11 Darley Road</t>
  </si>
  <si>
    <t>OL11 2LF</t>
  </si>
  <si>
    <t>127 Queensway</t>
  </si>
  <si>
    <t>OL11 2LE</t>
  </si>
  <si>
    <t>17 Beaconsfield Road</t>
  </si>
  <si>
    <t>New build in 2019 (£99,995)</t>
  </si>
  <si>
    <t>52 Charlton Street</t>
  </si>
  <si>
    <t>OL11 2SW</t>
  </si>
  <si>
    <t>New build in 2016 (£192,995)</t>
  </si>
  <si>
    <t>42 Charlton Street</t>
  </si>
  <si>
    <t>New build in 2016 (£190,995)</t>
  </si>
  <si>
    <t>6 Daventry Road</t>
  </si>
  <si>
    <t>OL11 2LN</t>
  </si>
  <si>
    <t>Ugly semi up a huge slope.</t>
  </si>
  <si>
    <t>Mid age reasonably attractive semi</t>
  </si>
  <si>
    <t>66 Carlton Street</t>
  </si>
  <si>
    <t>New build in 2017 (£234,995)</t>
  </si>
  <si>
    <t>121 Constable Drive</t>
  </si>
  <si>
    <t>OL11 2AS</t>
  </si>
  <si>
    <t>New build in 2019 (£119,995)</t>
  </si>
  <si>
    <t>163 Leander Drive</t>
  </si>
  <si>
    <t>OL11 2XE</t>
  </si>
  <si>
    <t>Bland detached bungalow</t>
  </si>
  <si>
    <t>137 Leander Drive</t>
  </si>
  <si>
    <t>Modern reasonably attractive detached</t>
  </si>
  <si>
    <t>New Estates Applicant FVA</t>
  </si>
  <si>
    <t>Gleeson Homes</t>
  </si>
  <si>
    <t>Hill Top Park</t>
  </si>
  <si>
    <t>OL11 2SB</t>
  </si>
  <si>
    <t>Hive Homes</t>
  </si>
  <si>
    <t>Weavers Fold</t>
  </si>
  <si>
    <t>OL11 3JB</t>
  </si>
  <si>
    <t>Saxon</t>
  </si>
  <si>
    <t>Spring Fold</t>
  </si>
  <si>
    <t>OL16 4PR</t>
  </si>
  <si>
    <t>Countryside</t>
  </si>
  <si>
    <t>Calico Grove</t>
  </si>
  <si>
    <t>OL11 3ET</t>
  </si>
  <si>
    <t>184c Hill Top Drive</t>
  </si>
  <si>
    <t>New Build</t>
  </si>
  <si>
    <t>OL11 2BE</t>
  </si>
  <si>
    <t>44 Lowry Lane</t>
  </si>
  <si>
    <t>Semi</t>
  </si>
  <si>
    <t>42 Lowry Lane</t>
  </si>
  <si>
    <t>4 Lowry Lane</t>
  </si>
  <si>
    <t>46 Lowry Lane</t>
  </si>
  <si>
    <t>38 Lowry Lane</t>
  </si>
  <si>
    <t>2 Lowry Lane</t>
  </si>
  <si>
    <t>40 Lowry Lane</t>
  </si>
  <si>
    <t>48 Lowry Lane</t>
  </si>
  <si>
    <t>52 Lowry Lane</t>
  </si>
  <si>
    <t>50 Lowry Lane</t>
  </si>
  <si>
    <t>54 Lowry Lane</t>
  </si>
  <si>
    <t>Bowker</t>
  </si>
  <si>
    <t>FVA</t>
  </si>
  <si>
    <t>stc</t>
  </si>
  <si>
    <t>Agents (Ryder &amp; Dutton)</t>
  </si>
  <si>
    <t>Hollingwood</t>
  </si>
  <si>
    <t>semi</t>
  </si>
  <si>
    <t>Not Incl</t>
  </si>
  <si>
    <t>Robinswood</t>
  </si>
  <si>
    <t>Cornbrook</t>
  </si>
  <si>
    <t>Ashborne</t>
  </si>
  <si>
    <t>Lea</t>
  </si>
  <si>
    <t>Deemed Inappropriate too Far away.</t>
  </si>
  <si>
    <t>2 Bed</t>
  </si>
  <si>
    <t>Average</t>
  </si>
  <si>
    <t xml:space="preserve">Plus 15% </t>
  </si>
  <si>
    <t>Newer Ones</t>
  </si>
  <si>
    <t>Open Market Sales Prices - Overall</t>
  </si>
  <si>
    <t>Units</t>
  </si>
  <si>
    <t>Size (sq m)</t>
  </si>
  <si>
    <t>Size (sq ft)</t>
  </si>
  <si>
    <t>£/per sq m</t>
  </si>
  <si>
    <t>£/per sq ft</t>
  </si>
  <si>
    <t>Applicant £/sq ft</t>
  </si>
  <si>
    <t>Capita £/sq ft</t>
  </si>
  <si>
    <t>Value</t>
  </si>
  <si>
    <t>Say</t>
  </si>
  <si>
    <t>Applicant Sales Prices</t>
  </si>
  <si>
    <t>Primrose</t>
  </si>
  <si>
    <t>End Terrace</t>
  </si>
  <si>
    <t>Mid Terrace</t>
  </si>
  <si>
    <t>Kew - Classic</t>
  </si>
  <si>
    <t>Kew - Contemporary</t>
  </si>
  <si>
    <t>YH50</t>
  </si>
  <si>
    <t>Type 50 - Classic</t>
  </si>
  <si>
    <t>Type 50 - Contemporary</t>
  </si>
  <si>
    <t>Holkham</t>
  </si>
  <si>
    <t>Brownstone (End)</t>
  </si>
  <si>
    <t>Semi/Mews</t>
  </si>
  <si>
    <t>Newby - Classic</t>
  </si>
  <si>
    <t xml:space="preserve">Newby - Contemporary </t>
  </si>
  <si>
    <t>Alder</t>
  </si>
  <si>
    <t>Mewstone - Classic (End)</t>
  </si>
  <si>
    <t>Mewstone - Classic (Mid)</t>
  </si>
  <si>
    <t>Matlock - Classic (End)</t>
  </si>
  <si>
    <t>Mewstone - Contemporary (End)</t>
  </si>
  <si>
    <t>Mewstone - Contemporary (Mid)</t>
  </si>
  <si>
    <t>Matlock - Contemporary (End)</t>
  </si>
  <si>
    <t>Martham - Contemporary (End)</t>
  </si>
  <si>
    <t>Detached Dual Aspect</t>
  </si>
  <si>
    <t xml:space="preserve">Martham - Classic </t>
  </si>
  <si>
    <t>Martham - Contemporary</t>
  </si>
  <si>
    <t>Semi/Mews Dual Aspect</t>
  </si>
  <si>
    <t>YH52</t>
  </si>
  <si>
    <t>Type 52 - Classic</t>
  </si>
  <si>
    <t>Type 52 - Contemporary</t>
  </si>
  <si>
    <t>Redford - Classic</t>
  </si>
  <si>
    <t>Redford - Contemporary</t>
  </si>
  <si>
    <t>Willow</t>
  </si>
  <si>
    <t>Foxglove</t>
  </si>
  <si>
    <t>Knightwood - Classic</t>
  </si>
  <si>
    <t>Knightwood - Contemporary</t>
  </si>
  <si>
    <t xml:space="preserve">Frampton </t>
  </si>
  <si>
    <t>Hazelborough</t>
  </si>
  <si>
    <t>Allenthorpe - Classic</t>
  </si>
  <si>
    <t>Allerthorpe - Classic</t>
  </si>
  <si>
    <t>Allerthorpe - Contemporary</t>
  </si>
  <si>
    <t>Hamford</t>
  </si>
  <si>
    <t>Harlow</t>
  </si>
  <si>
    <t>Thornhill</t>
  </si>
  <si>
    <t>Winterton</t>
  </si>
  <si>
    <t>Lynford</t>
  </si>
  <si>
    <t>Hepburn</t>
  </si>
  <si>
    <t>Wychwood</t>
  </si>
  <si>
    <t>Culver</t>
  </si>
  <si>
    <t>Linstock - Classic</t>
  </si>
  <si>
    <t>Linstock - Contemporary</t>
  </si>
  <si>
    <t>Totals</t>
  </si>
  <si>
    <t>GDV</t>
  </si>
  <si>
    <t>Total Size (sq m)</t>
  </si>
  <si>
    <t>Total Size (sq ft)</t>
  </si>
  <si>
    <t>Storeys</t>
  </si>
  <si>
    <t>No.</t>
  </si>
  <si>
    <t>£/ sqft variance</t>
  </si>
  <si>
    <t>Value Variance</t>
  </si>
  <si>
    <t>Adjusted Capita GDV</t>
  </si>
  <si>
    <t>£/ sq ft</t>
  </si>
  <si>
    <t>Adjusted GDV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</si>
</sst>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#,##0.0"/>
    <numFmt numFmtId="166" formatCode="&quot;£&quot;#,#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1"/>
      <color theme="9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color rgb="FFFF000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2" borderId="0" xfId="0" applyFont="1" applyFill="1" applyAlignment="1">
      <alignment vertical="top" wrapText="1"/>
    </xf>
    <xf numFmtId="0" fontId="0" fillId="2" borderId="0" xfId="0" applyFill="1" applyAlignment="1">
      <alignment horizontal="center" vertical="top" wrapText="1"/>
    </xf>
    <xf numFmtId="15" fontId="0" fillId="3" borderId="0" xfId="0" applyNumberFormat="1" applyFill="1" applyAlignment="1">
      <alignment horizontal="center" vertical="top" wrapText="1"/>
    </xf>
    <xf numFmtId="15" fontId="0" fillId="4" borderId="0" xfId="0" applyNumberFormat="1" applyFill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1" fontId="0" fillId="0" borderId="0" xfId="0" applyNumberFormat="1" applyAlignment="1">
      <alignment horizontal="center" vertical="top" wrapText="1"/>
    </xf>
    <xf numFmtId="3" fontId="0" fillId="0" borderId="0" xfId="0" applyNumberFormat="1" applyAlignment="1">
      <alignment horizontal="center" vertical="top" wrapText="1"/>
    </xf>
    <xf numFmtId="15" fontId="0" fillId="0" borderId="0" xfId="0" applyNumberFormat="1" applyAlignment="1">
      <alignment horizontal="center" vertical="top" wrapText="1"/>
    </xf>
    <xf numFmtId="6" fontId="0" fillId="0" borderId="0" xfId="0" applyNumberFormat="1" applyAlignment="1">
      <alignment vertical="top" wrapText="1"/>
    </xf>
    <xf numFmtId="8" fontId="0" fillId="0" borderId="0" xfId="0" applyNumberFormat="1" applyAlignment="1">
      <alignment vertical="top" wrapText="1"/>
    </xf>
    <xf numFmtId="15" fontId="0" fillId="0" borderId="0" xfId="0" applyNumberFormat="1"/>
    <xf numFmtId="6" fontId="0" fillId="0" borderId="0" xfId="0" applyNumberFormat="1"/>
    <xf numFmtId="8" fontId="0" fillId="0" borderId="0" xfId="0" applyNumberFormat="1"/>
    <xf numFmtId="0" fontId="0" fillId="0" borderId="0" xfId="0" applyAlignment="1">
      <alignment horizontal="center"/>
    </xf>
    <xf numFmtId="15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center" vertical="top" wrapText="1"/>
    </xf>
    <xf numFmtId="15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5" borderId="0" xfId="0" applyFill="1" applyAlignment="1">
      <alignment vertical="top" wrapText="1"/>
    </xf>
    <xf numFmtId="3" fontId="0" fillId="0" borderId="1" xfId="0" applyNumberFormat="1" applyBorder="1" applyAlignment="1">
      <alignment horizontal="center" vertical="top" wrapText="1"/>
    </xf>
    <xf numFmtId="9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 applyAlignment="1">
      <alignment horizontal="center"/>
    </xf>
    <xf numFmtId="165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2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166" fontId="6" fillId="0" borderId="3" xfId="0" applyNumberFormat="1" applyFont="1" applyBorder="1" applyAlignment="1">
      <alignment horizontal="center" vertical="center" wrapText="1"/>
    </xf>
    <xf numFmtId="166" fontId="6" fillId="6" borderId="3" xfId="0" applyNumberFormat="1" applyFont="1" applyFill="1" applyBorder="1" applyAlignment="1">
      <alignment horizontal="center" vertical="center" wrapText="1"/>
    </xf>
    <xf numFmtId="0" fontId="0" fillId="6" borderId="3" xfId="0" applyFill="1" applyBorder="1"/>
    <xf numFmtId="3" fontId="0" fillId="0" borderId="0" xfId="0" applyNumberFormat="1" applyAlignment="1">
      <alignment horizontal="center"/>
    </xf>
    <xf numFmtId="3" fontId="5" fillId="7" borderId="3" xfId="0" applyNumberFormat="1" applyFont="1" applyFill="1" applyBorder="1" applyAlignment="1">
      <alignment horizontal="center" vertical="center" wrapText="1"/>
    </xf>
    <xf numFmtId="164" fontId="0" fillId="6" borderId="3" xfId="0" applyNumberFormat="1" applyFill="1" applyBorder="1" applyAlignment="1">
      <alignment horizontal="center" vertical="center" wrapText="1"/>
    </xf>
    <xf numFmtId="3" fontId="0" fillId="6" borderId="3" xfId="0" applyNumberForma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165" fontId="0" fillId="0" borderId="3" xfId="0" applyNumberFormat="1" applyBorder="1" applyAlignment="1">
      <alignment horizontal="center"/>
    </xf>
    <xf numFmtId="165" fontId="0" fillId="6" borderId="3" xfId="0" applyNumberForma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164" fontId="1" fillId="6" borderId="3" xfId="0" applyNumberFormat="1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164" fontId="0" fillId="3" borderId="3" xfId="0" applyNumberFormat="1" applyFill="1" applyBorder="1" applyAlignment="1">
      <alignment horizontal="center"/>
    </xf>
    <xf numFmtId="164" fontId="0" fillId="8" borderId="3" xfId="0" applyNumberForma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center"/>
    </xf>
    <xf numFmtId="164" fontId="1" fillId="8" borderId="3" xfId="0" applyNumberFormat="1" applyFont="1" applyFill="1" applyBorder="1" applyAlignment="1">
      <alignment horizontal="center" vertical="center"/>
    </xf>
    <xf numFmtId="164" fontId="6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 vertical="center" wrapText="1"/>
    </xf>
    <xf numFmtId="166" fontId="6" fillId="8" borderId="3" xfId="0" applyNumberFormat="1" applyFont="1" applyFill="1" applyBorder="1" applyAlignment="1">
      <alignment horizontal="center" vertical="center" wrapText="1"/>
    </xf>
    <xf numFmtId="3" fontId="1" fillId="8" borderId="3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3" fontId="1" fillId="3" borderId="3" xfId="0" applyNumberFormat="1" applyFont="1" applyFill="1" applyBorder="1" applyAlignment="1">
      <alignment horizontal="center"/>
    </xf>
    <xf numFmtId="0" fontId="7" fillId="3" borderId="3" xfId="0" applyFont="1" applyFill="1" applyBorder="1"/>
    <xf numFmtId="164" fontId="1" fillId="3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166" fontId="6" fillId="3" borderId="3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164" fontId="0" fillId="3" borderId="3" xfId="0" applyNumberForma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5" fontId="0" fillId="3" borderId="3" xfId="0" applyNumberFormat="1" applyFill="1" applyBorder="1" applyAlignment="1">
      <alignment horizontal="center"/>
    </xf>
    <xf numFmtId="3" fontId="5" fillId="8" borderId="3" xfId="0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4" fontId="5" fillId="0" borderId="3" xfId="0" applyNumberFormat="1" applyFont="1" applyBorder="1" applyAlignment="1">
      <alignment horizontal="center" vertical="center" wrapText="1"/>
    </xf>
    <xf numFmtId="3" fontId="5" fillId="10" borderId="3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1" fillId="9" borderId="3" xfId="0" applyFont="1" applyFill="1" applyBorder="1" applyAlignment="1">
      <alignment horizontal="center" vertical="center" wrapText="1"/>
    </xf>
    <xf numFmtId="166" fontId="6" fillId="9" borderId="3" xfId="0" applyNumberFormat="1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center"/>
    </xf>
    <xf numFmtId="3" fontId="5" fillId="9" borderId="3" xfId="0" applyNumberFormat="1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3" fontId="1" fillId="9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164" fontId="0" fillId="6" borderId="3" xfId="0" applyNumberFormat="1" applyFill="1" applyBorder="1" applyAlignment="1">
      <alignment horizontal="center"/>
    </xf>
    <xf numFmtId="0" fontId="1" fillId="9" borderId="3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/>
    </xf>
    <xf numFmtId="164" fontId="0" fillId="9" borderId="3" xfId="0" applyNumberForma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507DA-60CB-4C29-A905-1E8217D7C0FA}">
  <dimension ref="A1:Q221"/>
  <sheetViews>
    <sheetView workbookViewId="0">
      <selection activeCell="A50" sqref="A50:XFD55"/>
    </sheetView>
  </sheetViews>
  <sheetFormatPr defaultRowHeight="15" x14ac:dyDescent="0.25"/>
  <cols>
    <col min="1" max="1" width="10.42578125" customWidth="1"/>
    <col min="2" max="2" width="25.5703125" customWidth="1"/>
    <col min="3" max="3" width="12.5703125" customWidth="1"/>
    <col min="4" max="4" width="11" customWidth="1"/>
    <col min="5" max="5" width="5.28515625" customWidth="1"/>
    <col min="6" max="6" width="9.28515625" customWidth="1"/>
    <col min="7" max="7" width="7.42578125" customWidth="1"/>
    <col min="8" max="8" width="10.42578125" customWidth="1"/>
    <col min="9" max="9" width="10.85546875" customWidth="1"/>
    <col min="10" max="11" width="9.42578125" customWidth="1"/>
    <col min="12" max="12" width="49.140625" customWidth="1"/>
    <col min="16" max="17" width="9.5703125" bestFit="1" customWidth="1"/>
  </cols>
  <sheetData>
    <row r="1" spans="1:12" s="7" customFormat="1" ht="30" x14ac:dyDescent="0.25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</row>
    <row r="2" spans="1:12" s="7" customFormat="1" ht="75" x14ac:dyDescent="0.25">
      <c r="A2" s="1" t="s">
        <v>4</v>
      </c>
      <c r="B2" s="8"/>
      <c r="C2" s="9"/>
      <c r="D2" s="10"/>
      <c r="E2" s="5"/>
      <c r="F2" s="11" t="s">
        <v>5</v>
      </c>
    </row>
    <row r="4" spans="1:12" x14ac:dyDescent="0.25">
      <c r="A4" t="s">
        <v>6</v>
      </c>
    </row>
    <row r="6" spans="1:12" s="12" customFormat="1" x14ac:dyDescent="0.25">
      <c r="A6" s="12" t="s">
        <v>7</v>
      </c>
      <c r="B6" s="12" t="s">
        <v>8</v>
      </c>
      <c r="C6" s="13" t="s">
        <v>9</v>
      </c>
      <c r="D6" s="13" t="s">
        <v>10</v>
      </c>
      <c r="E6" s="14" t="s">
        <v>11</v>
      </c>
      <c r="F6" s="13" t="s">
        <v>12</v>
      </c>
      <c r="G6" s="15" t="s">
        <v>13</v>
      </c>
      <c r="H6" s="13" t="s">
        <v>14</v>
      </c>
      <c r="I6" s="15" t="s">
        <v>15</v>
      </c>
      <c r="J6" s="15" t="s">
        <v>16</v>
      </c>
      <c r="K6" s="15" t="s">
        <v>16</v>
      </c>
      <c r="L6" s="15" t="s">
        <v>17</v>
      </c>
    </row>
    <row r="7" spans="1:12" s="7" customFormat="1" x14ac:dyDescent="0.25">
      <c r="C7" s="6"/>
      <c r="D7" s="6"/>
      <c r="E7" s="16"/>
      <c r="F7" s="6"/>
      <c r="G7" s="6"/>
      <c r="H7" s="6"/>
      <c r="I7" s="17"/>
      <c r="J7" s="17"/>
      <c r="K7" s="17"/>
    </row>
    <row r="8" spans="1:12" s="7" customFormat="1" x14ac:dyDescent="0.25">
      <c r="A8" s="7" t="s">
        <v>18</v>
      </c>
      <c r="B8" s="7" t="s">
        <v>233</v>
      </c>
      <c r="C8" s="6" t="s">
        <v>234</v>
      </c>
      <c r="D8" s="6" t="s">
        <v>236</v>
      </c>
      <c r="E8" s="16">
        <v>2</v>
      </c>
      <c r="F8" s="6" t="s">
        <v>22</v>
      </c>
      <c r="G8" s="6">
        <v>49</v>
      </c>
      <c r="H8" s="18">
        <v>45520</v>
      </c>
      <c r="I8" s="17">
        <v>88000</v>
      </c>
      <c r="J8" s="17">
        <f>I8/G8</f>
        <v>1795.9183673469388</v>
      </c>
      <c r="K8" s="17">
        <f>J8/10.764</f>
        <v>166.84488734178177</v>
      </c>
      <c r="L8" s="7" t="s">
        <v>235</v>
      </c>
    </row>
    <row r="9" spans="1:12" s="7" customFormat="1" x14ac:dyDescent="0.25">
      <c r="A9" s="7" t="s">
        <v>18</v>
      </c>
      <c r="B9" s="7" t="s">
        <v>237</v>
      </c>
      <c r="C9" s="6" t="s">
        <v>238</v>
      </c>
      <c r="D9" s="6" t="s">
        <v>236</v>
      </c>
      <c r="E9" s="16">
        <v>2</v>
      </c>
      <c r="F9" s="6" t="s">
        <v>22</v>
      </c>
      <c r="G9" s="6">
        <v>62</v>
      </c>
      <c r="H9" s="18">
        <v>45517</v>
      </c>
      <c r="I9" s="17">
        <v>130000</v>
      </c>
      <c r="J9" s="17">
        <f t="shared" ref="J9:J25" si="0">I9/G9</f>
        <v>2096.7741935483873</v>
      </c>
      <c r="K9" s="17">
        <f t="shared" ref="K9:K25" si="1">J9/10.764</f>
        <v>194.79507558048937</v>
      </c>
      <c r="L9" s="7" t="s">
        <v>239</v>
      </c>
    </row>
    <row r="10" spans="1:12" s="7" customFormat="1" x14ac:dyDescent="0.25">
      <c r="A10" s="7" t="s">
        <v>18</v>
      </c>
      <c r="B10" s="7" t="s">
        <v>240</v>
      </c>
      <c r="C10" s="6" t="s">
        <v>241</v>
      </c>
      <c r="D10" s="6" t="s">
        <v>236</v>
      </c>
      <c r="E10" s="16">
        <v>2</v>
      </c>
      <c r="F10" s="6" t="s">
        <v>31</v>
      </c>
      <c r="G10" s="6">
        <v>68</v>
      </c>
      <c r="H10" s="18">
        <v>45504</v>
      </c>
      <c r="I10" s="17">
        <v>145000</v>
      </c>
      <c r="J10" s="17">
        <f t="shared" si="0"/>
        <v>2132.3529411764707</v>
      </c>
      <c r="K10" s="17">
        <f t="shared" si="1"/>
        <v>198.10042188558816</v>
      </c>
      <c r="L10" s="7" t="s">
        <v>242</v>
      </c>
    </row>
    <row r="11" spans="1:12" s="7" customFormat="1" x14ac:dyDescent="0.25">
      <c r="A11" s="7" t="s">
        <v>18</v>
      </c>
      <c r="B11" s="7" t="s">
        <v>243</v>
      </c>
      <c r="C11" s="6" t="s">
        <v>246</v>
      </c>
      <c r="D11" s="6" t="s">
        <v>236</v>
      </c>
      <c r="E11" s="16">
        <v>3</v>
      </c>
      <c r="F11" s="6" t="s">
        <v>22</v>
      </c>
      <c r="G11" s="6">
        <v>129</v>
      </c>
      <c r="H11" s="18">
        <v>45498</v>
      </c>
      <c r="I11" s="17">
        <v>187000</v>
      </c>
      <c r="J11" s="17">
        <f t="shared" si="0"/>
        <v>1449.6124031007753</v>
      </c>
      <c r="K11" s="17">
        <f t="shared" si="1"/>
        <v>134.67227825165136</v>
      </c>
      <c r="L11" s="7" t="s">
        <v>239</v>
      </c>
    </row>
    <row r="12" spans="1:12" s="7" customFormat="1" x14ac:dyDescent="0.25">
      <c r="A12" s="7" t="s">
        <v>18</v>
      </c>
      <c r="B12" s="7" t="s">
        <v>244</v>
      </c>
      <c r="C12" s="6" t="s">
        <v>245</v>
      </c>
      <c r="D12" s="6" t="s">
        <v>236</v>
      </c>
      <c r="E12" s="16">
        <v>2</v>
      </c>
      <c r="F12" s="6" t="s">
        <v>31</v>
      </c>
      <c r="G12" s="6">
        <v>63</v>
      </c>
      <c r="H12" s="18">
        <v>45450</v>
      </c>
      <c r="I12" s="17">
        <v>85000</v>
      </c>
      <c r="J12" s="17">
        <f t="shared" si="0"/>
        <v>1349.2063492063492</v>
      </c>
      <c r="K12" s="17">
        <f t="shared" si="1"/>
        <v>125.34432824287897</v>
      </c>
      <c r="L12" s="7" t="s">
        <v>239</v>
      </c>
    </row>
    <row r="13" spans="1:12" s="7" customFormat="1" x14ac:dyDescent="0.25">
      <c r="A13" s="7" t="s">
        <v>18</v>
      </c>
      <c r="B13" s="7" t="s">
        <v>247</v>
      </c>
      <c r="C13" s="6" t="s">
        <v>248</v>
      </c>
      <c r="D13" s="6" t="s">
        <v>236</v>
      </c>
      <c r="E13" s="16">
        <v>2</v>
      </c>
      <c r="F13" s="6" t="s">
        <v>22</v>
      </c>
      <c r="G13" s="6">
        <v>77</v>
      </c>
      <c r="H13" s="18">
        <v>45429</v>
      </c>
      <c r="I13" s="17">
        <v>120000</v>
      </c>
      <c r="J13" s="17">
        <f t="shared" si="0"/>
        <v>1558.4415584415585</v>
      </c>
      <c r="K13" s="17">
        <f t="shared" si="1"/>
        <v>144.78275347840568</v>
      </c>
      <c r="L13" s="7" t="s">
        <v>239</v>
      </c>
    </row>
    <row r="14" spans="1:12" s="7" customFormat="1" x14ac:dyDescent="0.25">
      <c r="A14" s="7" t="s">
        <v>18</v>
      </c>
      <c r="B14" s="7" t="s">
        <v>249</v>
      </c>
      <c r="C14" s="6" t="s">
        <v>250</v>
      </c>
      <c r="D14" s="6" t="s">
        <v>236</v>
      </c>
      <c r="E14" s="16">
        <v>2</v>
      </c>
      <c r="F14" s="6" t="s">
        <v>22</v>
      </c>
      <c r="G14" s="6">
        <v>86</v>
      </c>
      <c r="H14" s="18">
        <v>45421</v>
      </c>
      <c r="I14" s="17">
        <v>225000</v>
      </c>
      <c r="J14" s="17">
        <f t="shared" si="0"/>
        <v>2616.2790697674418</v>
      </c>
      <c r="K14" s="17">
        <f t="shared" si="1"/>
        <v>243.05825620284671</v>
      </c>
      <c r="L14" s="7" t="s">
        <v>251</v>
      </c>
    </row>
    <row r="15" spans="1:12" s="7" customFormat="1" x14ac:dyDescent="0.25">
      <c r="A15" s="7" t="s">
        <v>18</v>
      </c>
      <c r="B15" s="7" t="s">
        <v>97</v>
      </c>
      <c r="C15" s="6" t="s">
        <v>98</v>
      </c>
      <c r="D15" s="6" t="s">
        <v>236</v>
      </c>
      <c r="E15" s="16" t="s">
        <v>67</v>
      </c>
      <c r="F15" s="6" t="s">
        <v>22</v>
      </c>
      <c r="G15" s="6">
        <v>71</v>
      </c>
      <c r="H15" s="18">
        <v>45408</v>
      </c>
      <c r="I15" s="17">
        <v>112500</v>
      </c>
      <c r="J15" s="17">
        <f t="shared" si="0"/>
        <v>1584.5070422535211</v>
      </c>
      <c r="K15" s="17">
        <f t="shared" si="1"/>
        <v>147.20429601017477</v>
      </c>
      <c r="L15" s="7" t="s">
        <v>68</v>
      </c>
    </row>
    <row r="16" spans="1:12" s="7" customFormat="1" x14ac:dyDescent="0.25">
      <c r="A16" s="7" t="s">
        <v>18</v>
      </c>
      <c r="B16" s="7" t="s">
        <v>252</v>
      </c>
      <c r="C16" s="6" t="s">
        <v>253</v>
      </c>
      <c r="D16" s="6" t="s">
        <v>236</v>
      </c>
      <c r="E16" s="16">
        <v>2</v>
      </c>
      <c r="F16" s="6" t="s">
        <v>31</v>
      </c>
      <c r="G16" s="6">
        <v>68</v>
      </c>
      <c r="H16" s="18">
        <v>45406</v>
      </c>
      <c r="I16" s="17">
        <v>135000</v>
      </c>
      <c r="J16" s="17">
        <f t="shared" si="0"/>
        <v>1985.2941176470588</v>
      </c>
      <c r="K16" s="17">
        <f t="shared" si="1"/>
        <v>184.43832382451308</v>
      </c>
      <c r="L16" s="7" t="s">
        <v>251</v>
      </c>
    </row>
    <row r="17" spans="1:12" s="7" customFormat="1" x14ac:dyDescent="0.25">
      <c r="A17" s="7" t="s">
        <v>18</v>
      </c>
      <c r="B17" s="7" t="s">
        <v>254</v>
      </c>
      <c r="C17" s="6" t="s">
        <v>255</v>
      </c>
      <c r="D17" s="6" t="s">
        <v>236</v>
      </c>
      <c r="E17" s="16" t="s">
        <v>67</v>
      </c>
      <c r="F17" s="6" t="s">
        <v>31</v>
      </c>
      <c r="G17" s="6">
        <v>69</v>
      </c>
      <c r="H17" s="18">
        <v>45401</v>
      </c>
      <c r="I17" s="17">
        <v>108000</v>
      </c>
      <c r="J17" s="17">
        <f t="shared" si="0"/>
        <v>1565.2173913043478</v>
      </c>
      <c r="K17" s="17">
        <f t="shared" si="1"/>
        <v>145.41224371092045</v>
      </c>
      <c r="L17" s="7" t="s">
        <v>68</v>
      </c>
    </row>
    <row r="18" spans="1:12" s="7" customFormat="1" x14ac:dyDescent="0.25">
      <c r="A18" s="7" t="s">
        <v>18</v>
      </c>
      <c r="B18" s="7" t="s">
        <v>101</v>
      </c>
      <c r="C18" s="6" t="s">
        <v>37</v>
      </c>
      <c r="D18" s="6" t="s">
        <v>236</v>
      </c>
      <c r="E18" s="16" t="s">
        <v>67</v>
      </c>
      <c r="F18" s="6" t="s">
        <v>22</v>
      </c>
      <c r="G18" s="6">
        <v>140</v>
      </c>
      <c r="H18" s="18">
        <v>45394</v>
      </c>
      <c r="I18" s="17">
        <v>70000</v>
      </c>
      <c r="J18" s="17">
        <f t="shared" si="0"/>
        <v>500</v>
      </c>
      <c r="K18" s="17">
        <f t="shared" si="1"/>
        <v>46.451133407655149</v>
      </c>
      <c r="L18" s="7" t="s">
        <v>68</v>
      </c>
    </row>
    <row r="19" spans="1:12" s="7" customFormat="1" x14ac:dyDescent="0.25">
      <c r="A19" s="7" t="s">
        <v>18</v>
      </c>
      <c r="B19" s="7" t="s">
        <v>256</v>
      </c>
      <c r="C19" s="6" t="s">
        <v>257</v>
      </c>
      <c r="D19" s="6" t="s">
        <v>236</v>
      </c>
      <c r="E19" s="16" t="s">
        <v>67</v>
      </c>
      <c r="F19" s="6" t="s">
        <v>31</v>
      </c>
      <c r="G19" s="6">
        <v>77</v>
      </c>
      <c r="H19" s="18">
        <v>45370</v>
      </c>
      <c r="I19" s="17">
        <v>195000</v>
      </c>
      <c r="J19" s="17">
        <f t="shared" si="0"/>
        <v>2532.4675324675327</v>
      </c>
      <c r="K19" s="17">
        <f t="shared" si="1"/>
        <v>235.27197440240923</v>
      </c>
      <c r="L19" s="7" t="s">
        <v>258</v>
      </c>
    </row>
    <row r="20" spans="1:12" s="7" customFormat="1" x14ac:dyDescent="0.25">
      <c r="A20" s="7" t="s">
        <v>18</v>
      </c>
      <c r="B20" s="7" t="s">
        <v>102</v>
      </c>
      <c r="C20" s="6" t="s">
        <v>103</v>
      </c>
      <c r="D20" s="6" t="s">
        <v>236</v>
      </c>
      <c r="E20" s="16">
        <v>2</v>
      </c>
      <c r="F20" s="6" t="s">
        <v>22</v>
      </c>
      <c r="G20" s="6">
        <v>63</v>
      </c>
      <c r="H20" s="18">
        <v>45366</v>
      </c>
      <c r="I20" s="17">
        <v>110000</v>
      </c>
      <c r="J20" s="17">
        <f t="shared" si="0"/>
        <v>1746.031746031746</v>
      </c>
      <c r="K20" s="17">
        <f t="shared" si="1"/>
        <v>162.21030713784339</v>
      </c>
      <c r="L20" s="7" t="s">
        <v>239</v>
      </c>
    </row>
    <row r="21" spans="1:12" s="7" customFormat="1" x14ac:dyDescent="0.25">
      <c r="A21" s="7" t="s">
        <v>18</v>
      </c>
      <c r="B21" s="7" t="s">
        <v>259</v>
      </c>
      <c r="C21" s="6" t="s">
        <v>260</v>
      </c>
      <c r="D21" s="6" t="s">
        <v>236</v>
      </c>
      <c r="E21" s="16">
        <v>2</v>
      </c>
      <c r="F21" s="6" t="s">
        <v>22</v>
      </c>
      <c r="G21" s="6">
        <v>61</v>
      </c>
      <c r="H21" s="18">
        <v>45359</v>
      </c>
      <c r="I21" s="17">
        <v>120000</v>
      </c>
      <c r="J21" s="17">
        <f t="shared" si="0"/>
        <v>1967.2131147540983</v>
      </c>
      <c r="K21" s="17">
        <f t="shared" si="1"/>
        <v>182.75855766946287</v>
      </c>
      <c r="L21" s="7" t="s">
        <v>239</v>
      </c>
    </row>
    <row r="22" spans="1:12" s="7" customFormat="1" x14ac:dyDescent="0.25">
      <c r="A22" s="7" t="s">
        <v>18</v>
      </c>
      <c r="B22" s="7" t="s">
        <v>106</v>
      </c>
      <c r="C22" s="6" t="s">
        <v>107</v>
      </c>
      <c r="D22" s="6" t="s">
        <v>236</v>
      </c>
      <c r="E22" s="16">
        <v>3</v>
      </c>
      <c r="F22" s="6" t="s">
        <v>22</v>
      </c>
      <c r="G22" s="6">
        <v>73</v>
      </c>
      <c r="H22" s="18">
        <v>45343</v>
      </c>
      <c r="I22" s="17">
        <v>130000</v>
      </c>
      <c r="J22" s="17">
        <f t="shared" si="0"/>
        <v>1780.8219178082193</v>
      </c>
      <c r="K22" s="17">
        <f t="shared" si="1"/>
        <v>165.44239295877176</v>
      </c>
      <c r="L22" s="7" t="s">
        <v>239</v>
      </c>
    </row>
    <row r="23" spans="1:12" s="7" customFormat="1" x14ac:dyDescent="0.25">
      <c r="A23" s="7" t="s">
        <v>18</v>
      </c>
      <c r="B23" s="7" t="s">
        <v>261</v>
      </c>
      <c r="C23" s="6" t="s">
        <v>262</v>
      </c>
      <c r="D23" s="6" t="s">
        <v>236</v>
      </c>
      <c r="E23" s="16">
        <v>2</v>
      </c>
      <c r="F23" s="6" t="s">
        <v>22</v>
      </c>
      <c r="G23" s="6">
        <v>75</v>
      </c>
      <c r="H23" s="18">
        <v>45338</v>
      </c>
      <c r="I23" s="17">
        <v>127500</v>
      </c>
      <c r="J23" s="17">
        <f t="shared" si="0"/>
        <v>1700</v>
      </c>
      <c r="K23" s="17">
        <f t="shared" si="1"/>
        <v>157.93385358602751</v>
      </c>
      <c r="L23" s="7" t="s">
        <v>239</v>
      </c>
    </row>
    <row r="24" spans="1:12" s="7" customFormat="1" x14ac:dyDescent="0.25">
      <c r="A24" s="7" t="s">
        <v>18</v>
      </c>
      <c r="B24" s="7" t="s">
        <v>114</v>
      </c>
      <c r="C24" s="6" t="s">
        <v>115</v>
      </c>
      <c r="D24" s="6" t="s">
        <v>236</v>
      </c>
      <c r="E24" s="16" t="s">
        <v>67</v>
      </c>
      <c r="F24" s="6" t="s">
        <v>22</v>
      </c>
      <c r="G24" s="6">
        <v>97</v>
      </c>
      <c r="H24" s="18">
        <v>45331</v>
      </c>
      <c r="I24" s="17">
        <v>105000</v>
      </c>
      <c r="J24" s="17">
        <f t="shared" si="0"/>
        <v>1082.4742268041236</v>
      </c>
      <c r="K24" s="17">
        <f t="shared" si="1"/>
        <v>100.56430943925341</v>
      </c>
      <c r="L24" s="7" t="s">
        <v>68</v>
      </c>
    </row>
    <row r="25" spans="1:12" s="7" customFormat="1" x14ac:dyDescent="0.25">
      <c r="A25" s="7" t="s">
        <v>18</v>
      </c>
      <c r="B25" s="7" t="s">
        <v>119</v>
      </c>
      <c r="C25" s="6" t="s">
        <v>120</v>
      </c>
      <c r="D25" s="6" t="s">
        <v>236</v>
      </c>
      <c r="E25" s="16">
        <v>2</v>
      </c>
      <c r="F25" s="6" t="s">
        <v>31</v>
      </c>
      <c r="G25" s="6">
        <v>69</v>
      </c>
      <c r="H25" s="18">
        <v>45310</v>
      </c>
      <c r="I25" s="17">
        <v>100000</v>
      </c>
      <c r="J25" s="17">
        <f t="shared" si="0"/>
        <v>1449.2753623188405</v>
      </c>
      <c r="K25" s="17">
        <f t="shared" si="1"/>
        <v>134.64096639900043</v>
      </c>
      <c r="L25" s="7" t="s">
        <v>251</v>
      </c>
    </row>
    <row r="26" spans="1:12" s="7" customFormat="1" x14ac:dyDescent="0.25">
      <c r="C26" s="6"/>
      <c r="D26" s="6"/>
      <c r="E26" s="16"/>
      <c r="F26" s="6"/>
      <c r="G26" s="6"/>
      <c r="H26" s="18"/>
      <c r="I26" s="17"/>
      <c r="J26" s="17"/>
      <c r="K26" s="17"/>
    </row>
    <row r="27" spans="1:12" s="33" customFormat="1" x14ac:dyDescent="0.25">
      <c r="A27" s="33" t="s">
        <v>341</v>
      </c>
      <c r="C27" s="34"/>
      <c r="D27" s="34"/>
      <c r="E27" s="35"/>
      <c r="F27" s="34"/>
      <c r="G27" s="34"/>
      <c r="H27" s="25"/>
      <c r="I27" s="26"/>
      <c r="J27" s="26"/>
      <c r="K27" s="26"/>
    </row>
    <row r="28" spans="1:12" s="7" customFormat="1" x14ac:dyDescent="0.25">
      <c r="C28" s="6"/>
      <c r="D28" s="6"/>
      <c r="E28" s="16"/>
      <c r="F28" s="6"/>
      <c r="G28" s="6"/>
      <c r="H28" s="18"/>
      <c r="I28" s="17"/>
      <c r="J28" s="17"/>
      <c r="K28" s="17"/>
    </row>
    <row r="29" spans="1:12" s="7" customFormat="1" x14ac:dyDescent="0.25">
      <c r="A29" s="7" t="s">
        <v>18</v>
      </c>
      <c r="B29" s="7" t="s">
        <v>233</v>
      </c>
      <c r="C29" s="6" t="s">
        <v>234</v>
      </c>
      <c r="D29" s="6" t="s">
        <v>236</v>
      </c>
      <c r="E29" s="16">
        <v>2</v>
      </c>
      <c r="F29" s="6" t="s">
        <v>22</v>
      </c>
      <c r="G29" s="6">
        <v>49</v>
      </c>
      <c r="H29" s="18">
        <v>45520</v>
      </c>
      <c r="I29" s="17">
        <v>88000</v>
      </c>
      <c r="J29" s="17">
        <f>I29/G29</f>
        <v>1795.9183673469388</v>
      </c>
      <c r="K29" s="17">
        <f>J29/10.764</f>
        <v>166.84488734178177</v>
      </c>
      <c r="L29" s="7" t="s">
        <v>235</v>
      </c>
    </row>
    <row r="30" spans="1:12" s="7" customFormat="1" x14ac:dyDescent="0.25">
      <c r="A30" s="7" t="s">
        <v>18</v>
      </c>
      <c r="B30" s="7" t="s">
        <v>237</v>
      </c>
      <c r="C30" s="6" t="s">
        <v>238</v>
      </c>
      <c r="D30" s="6" t="s">
        <v>236</v>
      </c>
      <c r="E30" s="16">
        <v>2</v>
      </c>
      <c r="F30" s="6" t="s">
        <v>22</v>
      </c>
      <c r="G30" s="6">
        <v>62</v>
      </c>
      <c r="H30" s="18">
        <v>45517</v>
      </c>
      <c r="I30" s="17">
        <v>130000</v>
      </c>
      <c r="J30" s="17">
        <f t="shared" ref="J30:J37" si="2">I30/G30</f>
        <v>2096.7741935483873</v>
      </c>
      <c r="K30" s="17">
        <f t="shared" ref="K30:K37" si="3">J30/10.764</f>
        <v>194.79507558048937</v>
      </c>
      <c r="L30" s="7" t="s">
        <v>239</v>
      </c>
    </row>
    <row r="31" spans="1:12" s="7" customFormat="1" x14ac:dyDescent="0.25">
      <c r="A31" s="7" t="s">
        <v>18</v>
      </c>
      <c r="B31" s="7" t="s">
        <v>240</v>
      </c>
      <c r="C31" s="6" t="s">
        <v>241</v>
      </c>
      <c r="D31" s="6" t="s">
        <v>236</v>
      </c>
      <c r="E31" s="16">
        <v>2</v>
      </c>
      <c r="F31" s="6" t="s">
        <v>31</v>
      </c>
      <c r="G31" s="6">
        <v>68</v>
      </c>
      <c r="H31" s="18">
        <v>45504</v>
      </c>
      <c r="I31" s="17">
        <v>145000</v>
      </c>
      <c r="J31" s="17">
        <f t="shared" si="2"/>
        <v>2132.3529411764707</v>
      </c>
      <c r="K31" s="17">
        <f t="shared" si="3"/>
        <v>198.10042188558816</v>
      </c>
      <c r="L31" s="7" t="s">
        <v>242</v>
      </c>
    </row>
    <row r="32" spans="1:12" s="7" customFormat="1" x14ac:dyDescent="0.25">
      <c r="A32" s="7" t="s">
        <v>18</v>
      </c>
      <c r="B32" s="7" t="s">
        <v>244</v>
      </c>
      <c r="C32" s="6" t="s">
        <v>245</v>
      </c>
      <c r="D32" s="6" t="s">
        <v>236</v>
      </c>
      <c r="E32" s="16">
        <v>2</v>
      </c>
      <c r="F32" s="6" t="s">
        <v>31</v>
      </c>
      <c r="G32" s="6">
        <v>63</v>
      </c>
      <c r="H32" s="18">
        <v>45450</v>
      </c>
      <c r="I32" s="17">
        <v>85000</v>
      </c>
      <c r="J32" s="17">
        <f t="shared" si="2"/>
        <v>1349.2063492063492</v>
      </c>
      <c r="K32" s="17">
        <f t="shared" si="3"/>
        <v>125.34432824287897</v>
      </c>
      <c r="L32" s="7" t="s">
        <v>239</v>
      </c>
    </row>
    <row r="33" spans="1:12" s="7" customFormat="1" x14ac:dyDescent="0.25">
      <c r="A33" s="7" t="s">
        <v>18</v>
      </c>
      <c r="B33" s="7" t="s">
        <v>247</v>
      </c>
      <c r="C33" s="6" t="s">
        <v>248</v>
      </c>
      <c r="D33" s="6" t="s">
        <v>236</v>
      </c>
      <c r="E33" s="16">
        <v>2</v>
      </c>
      <c r="F33" s="6" t="s">
        <v>22</v>
      </c>
      <c r="G33" s="6">
        <v>77</v>
      </c>
      <c r="H33" s="18">
        <v>45429</v>
      </c>
      <c r="I33" s="17">
        <v>120000</v>
      </c>
      <c r="J33" s="17">
        <f t="shared" si="2"/>
        <v>1558.4415584415585</v>
      </c>
      <c r="K33" s="17">
        <f t="shared" si="3"/>
        <v>144.78275347840568</v>
      </c>
      <c r="L33" s="7" t="s">
        <v>239</v>
      </c>
    </row>
    <row r="34" spans="1:12" s="7" customFormat="1" x14ac:dyDescent="0.25">
      <c r="A34" s="7" t="s">
        <v>18</v>
      </c>
      <c r="B34" s="7" t="s">
        <v>249</v>
      </c>
      <c r="C34" s="6" t="s">
        <v>250</v>
      </c>
      <c r="D34" s="6" t="s">
        <v>236</v>
      </c>
      <c r="E34" s="16">
        <v>2</v>
      </c>
      <c r="F34" s="6" t="s">
        <v>22</v>
      </c>
      <c r="G34" s="6">
        <v>86</v>
      </c>
      <c r="H34" s="18">
        <v>45421</v>
      </c>
      <c r="I34" s="17">
        <v>225000</v>
      </c>
      <c r="J34" s="17">
        <f t="shared" si="2"/>
        <v>2616.2790697674418</v>
      </c>
      <c r="K34" s="17">
        <f t="shared" si="3"/>
        <v>243.05825620284671</v>
      </c>
      <c r="L34" s="7" t="s">
        <v>251</v>
      </c>
    </row>
    <row r="35" spans="1:12" s="7" customFormat="1" x14ac:dyDescent="0.25">
      <c r="A35" s="7" t="s">
        <v>18</v>
      </c>
      <c r="B35" s="7" t="s">
        <v>252</v>
      </c>
      <c r="C35" s="6" t="s">
        <v>253</v>
      </c>
      <c r="D35" s="6" t="s">
        <v>236</v>
      </c>
      <c r="E35" s="16">
        <v>2</v>
      </c>
      <c r="F35" s="6" t="s">
        <v>31</v>
      </c>
      <c r="G35" s="6">
        <v>68</v>
      </c>
      <c r="H35" s="18">
        <v>45406</v>
      </c>
      <c r="I35" s="17">
        <v>135000</v>
      </c>
      <c r="J35" s="17">
        <f t="shared" si="2"/>
        <v>1985.2941176470588</v>
      </c>
      <c r="K35" s="17">
        <f t="shared" si="3"/>
        <v>184.43832382451308</v>
      </c>
      <c r="L35" s="7" t="s">
        <v>251</v>
      </c>
    </row>
    <row r="36" spans="1:12" s="7" customFormat="1" x14ac:dyDescent="0.25">
      <c r="A36" s="7" t="s">
        <v>18</v>
      </c>
      <c r="B36" s="7" t="s">
        <v>102</v>
      </c>
      <c r="C36" s="6" t="s">
        <v>103</v>
      </c>
      <c r="D36" s="6" t="s">
        <v>236</v>
      </c>
      <c r="E36" s="16">
        <v>2</v>
      </c>
      <c r="F36" s="6" t="s">
        <v>22</v>
      </c>
      <c r="G36" s="6">
        <v>63</v>
      </c>
      <c r="H36" s="18">
        <v>45366</v>
      </c>
      <c r="I36" s="17">
        <v>110000</v>
      </c>
      <c r="J36" s="17">
        <f t="shared" si="2"/>
        <v>1746.031746031746</v>
      </c>
      <c r="K36" s="17">
        <f t="shared" si="3"/>
        <v>162.21030713784339</v>
      </c>
      <c r="L36" s="7" t="s">
        <v>239</v>
      </c>
    </row>
    <row r="37" spans="1:12" s="7" customFormat="1" x14ac:dyDescent="0.25">
      <c r="A37" s="7" t="s">
        <v>18</v>
      </c>
      <c r="B37" s="7" t="s">
        <v>259</v>
      </c>
      <c r="C37" s="6" t="s">
        <v>260</v>
      </c>
      <c r="D37" s="6" t="s">
        <v>236</v>
      </c>
      <c r="E37" s="16">
        <v>2</v>
      </c>
      <c r="F37" s="6" t="s">
        <v>22</v>
      </c>
      <c r="G37" s="6">
        <v>61</v>
      </c>
      <c r="H37" s="18">
        <v>45359</v>
      </c>
      <c r="I37" s="17">
        <v>120000</v>
      </c>
      <c r="J37" s="17">
        <f t="shared" si="2"/>
        <v>1967.2131147540983</v>
      </c>
      <c r="K37" s="17">
        <f t="shared" si="3"/>
        <v>182.75855766946287</v>
      </c>
      <c r="L37" s="7" t="s">
        <v>239</v>
      </c>
    </row>
    <row r="38" spans="1:12" s="7" customFormat="1" x14ac:dyDescent="0.25">
      <c r="A38" s="7" t="s">
        <v>18</v>
      </c>
      <c r="B38" s="7" t="s">
        <v>261</v>
      </c>
      <c r="C38" s="6" t="s">
        <v>262</v>
      </c>
      <c r="D38" s="6" t="s">
        <v>236</v>
      </c>
      <c r="E38" s="16">
        <v>2</v>
      </c>
      <c r="F38" s="6" t="s">
        <v>22</v>
      </c>
      <c r="G38" s="6">
        <v>75</v>
      </c>
      <c r="H38" s="18">
        <v>45338</v>
      </c>
      <c r="I38" s="17">
        <v>127500</v>
      </c>
      <c r="J38" s="17">
        <v>1700</v>
      </c>
      <c r="K38" s="17">
        <v>157.93385358602751</v>
      </c>
      <c r="L38" s="7" t="s">
        <v>239</v>
      </c>
    </row>
    <row r="39" spans="1:12" s="7" customFormat="1" x14ac:dyDescent="0.25">
      <c r="A39" s="7" t="s">
        <v>18</v>
      </c>
      <c r="B39" s="7" t="s">
        <v>119</v>
      </c>
      <c r="C39" s="6" t="s">
        <v>120</v>
      </c>
      <c r="D39" s="6" t="s">
        <v>236</v>
      </c>
      <c r="E39" s="16">
        <v>2</v>
      </c>
      <c r="F39" s="6" t="s">
        <v>31</v>
      </c>
      <c r="G39" s="6">
        <v>69</v>
      </c>
      <c r="H39" s="18">
        <v>45310</v>
      </c>
      <c r="I39" s="17">
        <v>100000</v>
      </c>
      <c r="J39" s="17">
        <v>1449.2753623188405</v>
      </c>
      <c r="K39" s="31">
        <v>134.64096639900043</v>
      </c>
      <c r="L39" s="7" t="s">
        <v>251</v>
      </c>
    </row>
    <row r="40" spans="1:12" s="7" customFormat="1" x14ac:dyDescent="0.25">
      <c r="C40" s="6"/>
      <c r="D40" s="6"/>
      <c r="E40" s="16"/>
      <c r="F40" s="6"/>
      <c r="G40" s="6"/>
      <c r="H40" s="18"/>
      <c r="I40" s="17"/>
      <c r="J40" s="17"/>
      <c r="K40" s="17"/>
    </row>
    <row r="41" spans="1:12" s="7" customFormat="1" x14ac:dyDescent="0.25">
      <c r="C41" s="6"/>
      <c r="D41" s="6"/>
      <c r="E41" s="16"/>
      <c r="F41" s="6"/>
      <c r="G41" s="6"/>
      <c r="H41" s="18"/>
      <c r="I41" s="17"/>
      <c r="J41" s="17"/>
      <c r="K41" s="17">
        <f>SUM(K29:K39)</f>
        <v>1894.9077313488376</v>
      </c>
    </row>
    <row r="42" spans="1:12" s="7" customFormat="1" x14ac:dyDescent="0.25">
      <c r="C42" s="6"/>
      <c r="D42" s="6"/>
      <c r="E42" s="16"/>
      <c r="F42" s="6"/>
      <c r="G42" s="6"/>
      <c r="H42" s="18"/>
      <c r="I42" s="17"/>
      <c r="J42" s="17"/>
      <c r="K42" s="17">
        <v>11</v>
      </c>
    </row>
    <row r="43" spans="1:12" s="7" customFormat="1" x14ac:dyDescent="0.25">
      <c r="C43" s="6"/>
      <c r="D43" s="6"/>
      <c r="E43" s="16"/>
      <c r="F43" s="6"/>
      <c r="G43" s="6"/>
      <c r="H43" s="18"/>
      <c r="I43" s="17"/>
      <c r="J43" s="17"/>
      <c r="K43" s="17"/>
    </row>
    <row r="44" spans="1:12" s="7" customFormat="1" x14ac:dyDescent="0.25">
      <c r="C44" s="6"/>
      <c r="D44" s="6"/>
      <c r="E44" s="16"/>
      <c r="F44" s="6"/>
      <c r="G44" s="6"/>
      <c r="H44" s="18"/>
      <c r="I44" s="17" t="s">
        <v>342</v>
      </c>
      <c r="J44" s="17"/>
      <c r="K44" s="17">
        <f>K41/K42</f>
        <v>172.26433921353069</v>
      </c>
    </row>
    <row r="45" spans="1:12" s="7" customFormat="1" x14ac:dyDescent="0.25">
      <c r="C45" s="6"/>
      <c r="D45" s="6"/>
      <c r="E45" s="16"/>
      <c r="F45" s="6"/>
      <c r="G45" s="6"/>
      <c r="H45" s="18"/>
      <c r="I45" s="17"/>
      <c r="J45" s="17"/>
      <c r="K45" s="17"/>
    </row>
    <row r="46" spans="1:12" s="7" customFormat="1" x14ac:dyDescent="0.25">
      <c r="C46" s="6"/>
      <c r="D46" s="6"/>
      <c r="E46" s="16"/>
      <c r="F46" s="6"/>
      <c r="G46" s="6"/>
      <c r="H46" s="18" t="s">
        <v>343</v>
      </c>
      <c r="I46" s="32">
        <v>1.1499999999999999</v>
      </c>
      <c r="J46" s="17"/>
      <c r="K46" s="17">
        <f>K44*I46</f>
        <v>198.10399009556028</v>
      </c>
    </row>
    <row r="47" spans="1:12" s="7" customFormat="1" x14ac:dyDescent="0.25">
      <c r="C47" s="6"/>
      <c r="D47" s="6"/>
      <c r="E47" s="16"/>
      <c r="F47" s="6"/>
      <c r="G47" s="6"/>
      <c r="H47" s="18"/>
      <c r="I47" s="17"/>
      <c r="J47" s="17"/>
      <c r="K47" s="17"/>
    </row>
    <row r="48" spans="1:12" s="7" customFormat="1" ht="30" x14ac:dyDescent="0.25">
      <c r="A48" s="7" t="s">
        <v>344</v>
      </c>
      <c r="C48" s="6"/>
      <c r="D48" s="6"/>
      <c r="E48" s="16"/>
      <c r="F48" s="6"/>
      <c r="G48" s="6"/>
      <c r="H48" s="18"/>
      <c r="I48" s="17"/>
      <c r="J48" s="17"/>
      <c r="K48" s="17"/>
    </row>
    <row r="49" spans="1:12" s="7" customFormat="1" x14ac:dyDescent="0.25">
      <c r="C49" s="6"/>
      <c r="D49" s="6"/>
      <c r="E49" s="16"/>
      <c r="F49" s="6"/>
      <c r="G49" s="6"/>
      <c r="H49" s="18"/>
      <c r="I49" s="17"/>
      <c r="J49" s="17"/>
      <c r="K49" s="17"/>
    </row>
    <row r="50" spans="1:12" s="7" customFormat="1" x14ac:dyDescent="0.25">
      <c r="C50" s="6"/>
      <c r="D50" s="6"/>
      <c r="E50" s="16"/>
      <c r="F50" s="6"/>
      <c r="G50" s="6"/>
      <c r="H50" s="6"/>
      <c r="I50" s="17"/>
      <c r="J50" s="17"/>
      <c r="K50" s="17"/>
    </row>
    <row r="51" spans="1:12" s="7" customFormat="1" x14ac:dyDescent="0.25">
      <c r="C51" s="6"/>
      <c r="D51" s="6"/>
      <c r="E51" s="16"/>
      <c r="F51" s="6"/>
      <c r="G51" s="6"/>
      <c r="H51" s="6"/>
      <c r="I51" s="17"/>
      <c r="J51" s="17"/>
      <c r="K51" s="17"/>
    </row>
    <row r="52" spans="1:12" s="7" customFormat="1" x14ac:dyDescent="0.25">
      <c r="A52" s="7" t="s">
        <v>18</v>
      </c>
      <c r="B52" s="7" t="s">
        <v>264</v>
      </c>
      <c r="C52" s="6" t="s">
        <v>265</v>
      </c>
      <c r="D52" s="6" t="s">
        <v>263</v>
      </c>
      <c r="E52" s="16" t="s">
        <v>67</v>
      </c>
      <c r="F52" s="6" t="s">
        <v>31</v>
      </c>
      <c r="G52" s="6">
        <v>71</v>
      </c>
      <c r="H52" s="18">
        <v>45499</v>
      </c>
      <c r="I52" s="17">
        <v>196000</v>
      </c>
      <c r="J52" s="17">
        <f t="shared" ref="J52:J65" si="4">I52/G52</f>
        <v>2760.5633802816901</v>
      </c>
      <c r="K52" s="17">
        <f t="shared" ref="K52:K65" si="5">J52/10.764</f>
        <v>256.46259571550451</v>
      </c>
      <c r="L52" s="7" t="s">
        <v>266</v>
      </c>
    </row>
    <row r="53" spans="1:12" s="7" customFormat="1" x14ac:dyDescent="0.25">
      <c r="A53" s="7" t="s">
        <v>18</v>
      </c>
      <c r="B53" s="7" t="s">
        <v>267</v>
      </c>
      <c r="C53" s="6" t="s">
        <v>268</v>
      </c>
      <c r="D53" s="6" t="s">
        <v>263</v>
      </c>
      <c r="E53" s="16">
        <v>3</v>
      </c>
      <c r="F53" s="6" t="s">
        <v>31</v>
      </c>
      <c r="G53" s="6">
        <v>98</v>
      </c>
      <c r="H53" s="18">
        <v>45474</v>
      </c>
      <c r="I53" s="17">
        <v>290000</v>
      </c>
      <c r="J53" s="17">
        <f t="shared" si="4"/>
        <v>2959.1836734693879</v>
      </c>
      <c r="K53" s="17">
        <f t="shared" si="5"/>
        <v>274.91487118816315</v>
      </c>
      <c r="L53" s="7" t="s">
        <v>269</v>
      </c>
    </row>
    <row r="54" spans="1:12" s="7" customFormat="1" x14ac:dyDescent="0.25">
      <c r="A54" s="7" t="s">
        <v>18</v>
      </c>
      <c r="B54" s="7" t="s">
        <v>19</v>
      </c>
      <c r="C54" s="6" t="s">
        <v>20</v>
      </c>
      <c r="D54" s="6" t="s">
        <v>263</v>
      </c>
      <c r="E54" s="16">
        <v>3</v>
      </c>
      <c r="F54" s="6" t="s">
        <v>22</v>
      </c>
      <c r="G54" s="6">
        <v>87</v>
      </c>
      <c r="H54" s="18">
        <v>45471</v>
      </c>
      <c r="I54" s="17">
        <v>210000</v>
      </c>
      <c r="J54" s="17">
        <f t="shared" si="4"/>
        <v>2413.7931034482758</v>
      </c>
      <c r="K54" s="17">
        <f t="shared" si="5"/>
        <v>224.2468509335076</v>
      </c>
      <c r="L54" s="7" t="s">
        <v>270</v>
      </c>
    </row>
    <row r="55" spans="1:12" s="7" customFormat="1" x14ac:dyDescent="0.25">
      <c r="A55" s="7" t="s">
        <v>18</v>
      </c>
      <c r="B55" s="7" t="s">
        <v>271</v>
      </c>
      <c r="C55" s="6" t="s">
        <v>272</v>
      </c>
      <c r="D55" s="6" t="s">
        <v>263</v>
      </c>
      <c r="E55" s="16" t="s">
        <v>67</v>
      </c>
      <c r="F55" s="6" t="s">
        <v>31</v>
      </c>
      <c r="G55" s="6">
        <v>71</v>
      </c>
      <c r="H55" s="18">
        <v>45461</v>
      </c>
      <c r="I55" s="17">
        <v>150000</v>
      </c>
      <c r="J55" s="17">
        <f t="shared" si="4"/>
        <v>2112.676056338028</v>
      </c>
      <c r="K55" s="17">
        <f t="shared" si="5"/>
        <v>196.27239468023302</v>
      </c>
      <c r="L55" s="7" t="s">
        <v>68</v>
      </c>
    </row>
    <row r="56" spans="1:12" s="7" customFormat="1" x14ac:dyDescent="0.25">
      <c r="A56" s="7" t="s">
        <v>18</v>
      </c>
      <c r="B56" s="7" t="s">
        <v>273</v>
      </c>
      <c r="C56" s="6" t="s">
        <v>274</v>
      </c>
      <c r="D56" s="6" t="s">
        <v>263</v>
      </c>
      <c r="E56" s="16" t="s">
        <v>67</v>
      </c>
      <c r="F56" s="6" t="s">
        <v>31</v>
      </c>
      <c r="G56" s="6">
        <v>71</v>
      </c>
      <c r="H56" s="18">
        <v>45450</v>
      </c>
      <c r="I56" s="17">
        <v>200000</v>
      </c>
      <c r="J56" s="17">
        <f t="shared" si="4"/>
        <v>2816.9014084507044</v>
      </c>
      <c r="K56" s="17">
        <f t="shared" si="5"/>
        <v>261.69652624031073</v>
      </c>
      <c r="L56" s="7" t="s">
        <v>68</v>
      </c>
    </row>
    <row r="57" spans="1:12" s="7" customFormat="1" x14ac:dyDescent="0.25">
      <c r="A57" s="7" t="s">
        <v>18</v>
      </c>
      <c r="B57" s="7" t="s">
        <v>25</v>
      </c>
      <c r="C57" s="6" t="s">
        <v>26</v>
      </c>
      <c r="D57" s="6" t="s">
        <v>263</v>
      </c>
      <c r="E57" s="16">
        <v>3</v>
      </c>
      <c r="F57" s="6" t="s">
        <v>22</v>
      </c>
      <c r="G57" s="6">
        <v>80</v>
      </c>
      <c r="H57" s="18">
        <v>45422</v>
      </c>
      <c r="I57" s="17">
        <v>190000</v>
      </c>
      <c r="J57" s="17">
        <f t="shared" si="4"/>
        <v>2375</v>
      </c>
      <c r="K57" s="17">
        <f t="shared" si="5"/>
        <v>220.64288368636196</v>
      </c>
      <c r="L57" s="7" t="s">
        <v>275</v>
      </c>
    </row>
    <row r="58" spans="1:12" s="7" customFormat="1" x14ac:dyDescent="0.25">
      <c r="A58" s="7" t="s">
        <v>18</v>
      </c>
      <c r="B58" s="7" t="s">
        <v>29</v>
      </c>
      <c r="C58" s="6" t="s">
        <v>30</v>
      </c>
      <c r="D58" s="6" t="s">
        <v>263</v>
      </c>
      <c r="E58" s="16">
        <v>3</v>
      </c>
      <c r="F58" s="6" t="s">
        <v>31</v>
      </c>
      <c r="G58" s="6">
        <v>77</v>
      </c>
      <c r="H58" s="18">
        <v>45408</v>
      </c>
      <c r="I58" s="17">
        <v>140000</v>
      </c>
      <c r="J58" s="17">
        <f t="shared" si="4"/>
        <v>1818.1818181818182</v>
      </c>
      <c r="K58" s="17">
        <f t="shared" si="5"/>
        <v>168.91321239147328</v>
      </c>
      <c r="L58" s="7" t="s">
        <v>32</v>
      </c>
    </row>
    <row r="59" spans="1:12" s="7" customFormat="1" x14ac:dyDescent="0.25">
      <c r="A59" s="7" t="s">
        <v>18</v>
      </c>
      <c r="B59" s="7" t="s">
        <v>276</v>
      </c>
      <c r="C59" s="6" t="s">
        <v>277</v>
      </c>
      <c r="D59" s="6" t="s">
        <v>263</v>
      </c>
      <c r="E59" s="16">
        <v>3</v>
      </c>
      <c r="F59" s="6" t="s">
        <v>31</v>
      </c>
      <c r="G59" s="6">
        <v>71</v>
      </c>
      <c r="H59" s="18">
        <v>45394</v>
      </c>
      <c r="I59" s="17">
        <v>165000</v>
      </c>
      <c r="J59" s="17">
        <f t="shared" si="4"/>
        <v>2323.9436619718308</v>
      </c>
      <c r="K59" s="17">
        <f t="shared" si="5"/>
        <v>215.89963414825633</v>
      </c>
      <c r="L59" s="7" t="s">
        <v>251</v>
      </c>
    </row>
    <row r="60" spans="1:12" s="7" customFormat="1" x14ac:dyDescent="0.25">
      <c r="A60" s="7" t="s">
        <v>18</v>
      </c>
      <c r="B60" s="7" t="s">
        <v>278</v>
      </c>
      <c r="C60" s="6" t="s">
        <v>279</v>
      </c>
      <c r="D60" s="6" t="s">
        <v>263</v>
      </c>
      <c r="E60" s="16">
        <v>3</v>
      </c>
      <c r="F60" s="6" t="s">
        <v>31</v>
      </c>
      <c r="G60" s="6">
        <v>92</v>
      </c>
      <c r="H60" s="18">
        <v>45351</v>
      </c>
      <c r="I60" s="17">
        <v>190000</v>
      </c>
      <c r="J60" s="17">
        <f t="shared" si="4"/>
        <v>2065.217391304348</v>
      </c>
      <c r="K60" s="17">
        <f t="shared" si="5"/>
        <v>191.86337711857564</v>
      </c>
      <c r="L60" s="7" t="s">
        <v>275</v>
      </c>
    </row>
    <row r="61" spans="1:12" s="7" customFormat="1" x14ac:dyDescent="0.25">
      <c r="A61" s="7" t="s">
        <v>18</v>
      </c>
      <c r="B61" s="7" t="s">
        <v>280</v>
      </c>
      <c r="C61" s="6" t="s">
        <v>265</v>
      </c>
      <c r="D61" s="6" t="s">
        <v>263</v>
      </c>
      <c r="E61" s="16" t="s">
        <v>67</v>
      </c>
      <c r="F61" s="6" t="s">
        <v>31</v>
      </c>
      <c r="G61" s="6">
        <v>62</v>
      </c>
      <c r="H61" s="18">
        <v>45344</v>
      </c>
      <c r="I61" s="17">
        <v>144000</v>
      </c>
      <c r="J61" s="17">
        <f t="shared" si="4"/>
        <v>2322.5806451612902</v>
      </c>
      <c r="K61" s="17">
        <f t="shared" si="5"/>
        <v>215.77300679684973</v>
      </c>
      <c r="L61" s="7" t="s">
        <v>281</v>
      </c>
    </row>
    <row r="62" spans="1:12" s="7" customFormat="1" x14ac:dyDescent="0.25">
      <c r="A62" s="7" t="s">
        <v>18</v>
      </c>
      <c r="B62" s="7" t="s">
        <v>282</v>
      </c>
      <c r="C62" s="6" t="s">
        <v>283</v>
      </c>
      <c r="D62" s="6" t="s">
        <v>263</v>
      </c>
      <c r="E62" s="16" t="s">
        <v>67</v>
      </c>
      <c r="F62" s="6" t="s">
        <v>22</v>
      </c>
      <c r="G62" s="6">
        <v>107</v>
      </c>
      <c r="H62" s="18">
        <v>45331</v>
      </c>
      <c r="I62" s="17">
        <v>260000</v>
      </c>
      <c r="J62" s="17">
        <f t="shared" si="4"/>
        <v>2429.9065420560746</v>
      </c>
      <c r="K62" s="17">
        <f t="shared" si="5"/>
        <v>225.74382590636145</v>
      </c>
      <c r="L62" s="7" t="s">
        <v>284</v>
      </c>
    </row>
    <row r="63" spans="1:12" s="7" customFormat="1" x14ac:dyDescent="0.25">
      <c r="A63" s="7" t="s">
        <v>18</v>
      </c>
      <c r="B63" s="7" t="s">
        <v>285</v>
      </c>
      <c r="C63" s="6" t="s">
        <v>283</v>
      </c>
      <c r="D63" s="6" t="s">
        <v>263</v>
      </c>
      <c r="E63" s="16" t="s">
        <v>67</v>
      </c>
      <c r="F63" s="6" t="s">
        <v>22</v>
      </c>
      <c r="G63" s="6">
        <v>107</v>
      </c>
      <c r="H63" s="18">
        <v>45324</v>
      </c>
      <c r="I63" s="17">
        <v>245000</v>
      </c>
      <c r="J63" s="17">
        <f t="shared" si="4"/>
        <v>2289.7196261682243</v>
      </c>
      <c r="K63" s="17">
        <f t="shared" si="5"/>
        <v>212.72014364253292</v>
      </c>
      <c r="L63" s="7" t="s">
        <v>286</v>
      </c>
    </row>
    <row r="64" spans="1:12" s="7" customFormat="1" x14ac:dyDescent="0.25">
      <c r="A64" s="7" t="s">
        <v>18</v>
      </c>
      <c r="B64" s="7" t="s">
        <v>287</v>
      </c>
      <c r="C64" s="6" t="s">
        <v>288</v>
      </c>
      <c r="D64" s="6" t="s">
        <v>263</v>
      </c>
      <c r="E64" s="16">
        <v>3</v>
      </c>
      <c r="F64" s="6" t="s">
        <v>31</v>
      </c>
      <c r="G64" s="6">
        <v>90</v>
      </c>
      <c r="H64" s="18">
        <v>45314</v>
      </c>
      <c r="I64" s="17">
        <v>175000</v>
      </c>
      <c r="J64" s="17">
        <f t="shared" si="4"/>
        <v>1944.4444444444443</v>
      </c>
      <c r="K64" s="17">
        <f t="shared" si="5"/>
        <v>180.64329658532557</v>
      </c>
      <c r="L64" s="7" t="s">
        <v>289</v>
      </c>
    </row>
    <row r="65" spans="1:12" s="7" customFormat="1" x14ac:dyDescent="0.25">
      <c r="A65" s="7" t="s">
        <v>18</v>
      </c>
      <c r="B65" s="7" t="s">
        <v>36</v>
      </c>
      <c r="C65" s="6" t="s">
        <v>37</v>
      </c>
      <c r="D65" s="6" t="s">
        <v>263</v>
      </c>
      <c r="E65" s="16">
        <v>3</v>
      </c>
      <c r="F65" s="6" t="s">
        <v>31</v>
      </c>
      <c r="G65" s="6">
        <v>70</v>
      </c>
      <c r="H65" s="18">
        <v>45303</v>
      </c>
      <c r="I65" s="17">
        <v>160000</v>
      </c>
      <c r="J65" s="17">
        <f t="shared" si="4"/>
        <v>2285.7142857142858</v>
      </c>
      <c r="K65" s="17">
        <f t="shared" si="5"/>
        <v>212.34803843499498</v>
      </c>
      <c r="L65" s="7" t="s">
        <v>290</v>
      </c>
    </row>
    <row r="66" spans="1:12" s="7" customFormat="1" x14ac:dyDescent="0.25">
      <c r="C66" s="6"/>
      <c r="D66" s="6"/>
      <c r="E66" s="16"/>
      <c r="F66" s="6"/>
      <c r="G66" s="6"/>
      <c r="H66" s="18"/>
      <c r="I66" s="17"/>
      <c r="J66" s="17"/>
      <c r="K66" s="17"/>
    </row>
    <row r="67" spans="1:12" s="7" customFormat="1" x14ac:dyDescent="0.25">
      <c r="C67" s="6"/>
      <c r="D67" s="6"/>
      <c r="E67" s="16"/>
      <c r="F67" s="6"/>
      <c r="G67" s="6"/>
      <c r="H67" s="6"/>
      <c r="I67" s="17"/>
      <c r="J67" s="17"/>
      <c r="K67" s="17"/>
    </row>
    <row r="68" spans="1:12" s="7" customFormat="1" x14ac:dyDescent="0.25">
      <c r="C68" s="6"/>
      <c r="D68" s="6"/>
      <c r="E68" s="16"/>
      <c r="F68" s="6"/>
      <c r="G68" s="6"/>
      <c r="H68" s="6"/>
      <c r="I68" s="17"/>
      <c r="J68" s="17"/>
      <c r="K68" s="17"/>
    </row>
    <row r="69" spans="1:12" s="7" customFormat="1" x14ac:dyDescent="0.25">
      <c r="C69" s="6"/>
      <c r="D69" s="6"/>
      <c r="E69" s="16"/>
      <c r="F69" s="6"/>
      <c r="G69" s="6"/>
      <c r="H69" s="6"/>
      <c r="I69" s="17"/>
      <c r="J69" s="17"/>
      <c r="K69" s="17"/>
    </row>
    <row r="70" spans="1:12" s="7" customFormat="1" x14ac:dyDescent="0.25">
      <c r="A70" s="7" t="s">
        <v>18</v>
      </c>
      <c r="B70" s="7" t="s">
        <v>291</v>
      </c>
      <c r="C70" s="6" t="s">
        <v>283</v>
      </c>
      <c r="D70" s="6" t="s">
        <v>180</v>
      </c>
      <c r="E70" s="16" t="s">
        <v>67</v>
      </c>
      <c r="F70" s="6" t="s">
        <v>31</v>
      </c>
      <c r="G70" s="6">
        <v>105</v>
      </c>
      <c r="H70" s="18">
        <v>45502</v>
      </c>
      <c r="I70" s="17">
        <v>275000</v>
      </c>
      <c r="J70" s="17">
        <f t="shared" ref="J70:J74" si="6">I70/G70</f>
        <v>2619.0476190476193</v>
      </c>
      <c r="K70" s="17">
        <f t="shared" ref="K70:K74" si="7">J70/10.764</f>
        <v>243.31546070676509</v>
      </c>
      <c r="L70" s="7" t="s">
        <v>292</v>
      </c>
    </row>
    <row r="71" spans="1:12" s="7" customFormat="1" x14ac:dyDescent="0.25">
      <c r="A71" s="7" t="s">
        <v>18</v>
      </c>
      <c r="B71" s="7" t="s">
        <v>293</v>
      </c>
      <c r="C71" s="6" t="s">
        <v>294</v>
      </c>
      <c r="D71" s="6" t="s">
        <v>180</v>
      </c>
      <c r="E71" s="16" t="s">
        <v>67</v>
      </c>
      <c r="F71" s="6" t="s">
        <v>31</v>
      </c>
      <c r="G71" s="6">
        <v>72</v>
      </c>
      <c r="H71" s="18">
        <v>45488</v>
      </c>
      <c r="I71" s="17">
        <v>230000</v>
      </c>
      <c r="J71" s="17">
        <f t="shared" si="6"/>
        <v>3194.4444444444443</v>
      </c>
      <c r="K71" s="17">
        <f t="shared" si="7"/>
        <v>296.77113010446345</v>
      </c>
      <c r="L71" s="7" t="s">
        <v>295</v>
      </c>
    </row>
    <row r="72" spans="1:12" s="7" customFormat="1" x14ac:dyDescent="0.25">
      <c r="A72" s="7" t="s">
        <v>18</v>
      </c>
      <c r="B72" s="7" t="s">
        <v>296</v>
      </c>
      <c r="C72" s="6" t="s">
        <v>297</v>
      </c>
      <c r="D72" s="6" t="s">
        <v>180</v>
      </c>
      <c r="E72" s="16">
        <v>4</v>
      </c>
      <c r="F72" s="6" t="s">
        <v>31</v>
      </c>
      <c r="G72" s="6">
        <v>112</v>
      </c>
      <c r="H72" s="18">
        <v>45393</v>
      </c>
      <c r="I72" s="17">
        <v>200000</v>
      </c>
      <c r="J72" s="17">
        <f t="shared" si="6"/>
        <v>1785.7142857142858</v>
      </c>
      <c r="K72" s="17">
        <f t="shared" si="7"/>
        <v>165.89690502733981</v>
      </c>
      <c r="L72" s="7" t="s">
        <v>298</v>
      </c>
    </row>
    <row r="73" spans="1:12" s="7" customFormat="1" x14ac:dyDescent="0.25">
      <c r="A73" s="7" t="s">
        <v>18</v>
      </c>
      <c r="B73" s="7" t="s">
        <v>299</v>
      </c>
      <c r="C73" s="6" t="s">
        <v>297</v>
      </c>
      <c r="D73" s="6" t="s">
        <v>180</v>
      </c>
      <c r="E73" s="16">
        <v>4</v>
      </c>
      <c r="F73" s="6" t="s">
        <v>31</v>
      </c>
      <c r="G73" s="6">
        <v>110</v>
      </c>
      <c r="H73" s="18">
        <v>45373</v>
      </c>
      <c r="I73" s="17">
        <v>245000</v>
      </c>
      <c r="J73" s="17">
        <f t="shared" si="6"/>
        <v>2227.2727272727275</v>
      </c>
      <c r="K73" s="17">
        <f t="shared" si="7"/>
        <v>206.91868517955479</v>
      </c>
      <c r="L73" s="7" t="s">
        <v>300</v>
      </c>
    </row>
    <row r="74" spans="1:12" s="7" customFormat="1" x14ac:dyDescent="0.25">
      <c r="A74" s="7" t="s">
        <v>18</v>
      </c>
      <c r="B74" s="7" t="s">
        <v>230</v>
      </c>
      <c r="C74" s="6" t="s">
        <v>231</v>
      </c>
      <c r="D74" s="6" t="s">
        <v>180</v>
      </c>
      <c r="E74" s="24">
        <v>5</v>
      </c>
      <c r="F74" s="6" t="s">
        <v>31</v>
      </c>
      <c r="G74" s="6">
        <v>152</v>
      </c>
      <c r="H74" s="21">
        <v>45210</v>
      </c>
      <c r="I74" s="17">
        <v>295000</v>
      </c>
      <c r="J74" s="17">
        <f t="shared" si="6"/>
        <v>1940.7894736842106</v>
      </c>
      <c r="K74" s="17">
        <f t="shared" si="7"/>
        <v>180.30374151655619</v>
      </c>
      <c r="L74" t="s">
        <v>232</v>
      </c>
    </row>
    <row r="75" spans="1:12" s="7" customFormat="1" x14ac:dyDescent="0.25">
      <c r="C75" s="6"/>
      <c r="D75" s="6"/>
      <c r="E75" s="16"/>
      <c r="F75" s="6"/>
      <c r="G75" s="6"/>
      <c r="H75" s="18"/>
      <c r="I75" s="17"/>
      <c r="J75" s="17"/>
      <c r="K75" s="17"/>
    </row>
    <row r="76" spans="1:12" s="7" customFormat="1" x14ac:dyDescent="0.25">
      <c r="B76" s="7" t="s">
        <v>301</v>
      </c>
      <c r="C76" s="6"/>
      <c r="D76" s="6"/>
      <c r="E76" s="16"/>
      <c r="F76" s="6"/>
      <c r="G76" s="6"/>
      <c r="H76" s="18"/>
      <c r="I76" s="17"/>
      <c r="J76" s="17"/>
      <c r="K76" s="17"/>
    </row>
    <row r="77" spans="1:12" s="7" customFormat="1" x14ac:dyDescent="0.25">
      <c r="C77" s="6"/>
      <c r="D77" s="6"/>
      <c r="E77" s="16"/>
      <c r="F77" s="6"/>
      <c r="G77" s="6"/>
      <c r="H77" s="18"/>
      <c r="I77" s="17"/>
      <c r="J77" s="17"/>
      <c r="K77" s="17"/>
    </row>
    <row r="78" spans="1:12" s="7" customFormat="1" x14ac:dyDescent="0.25">
      <c r="A78" s="29">
        <v>1</v>
      </c>
      <c r="B78" s="30" t="s">
        <v>302</v>
      </c>
      <c r="C78" s="29" t="s">
        <v>303</v>
      </c>
      <c r="D78" s="29" t="s">
        <v>304</v>
      </c>
      <c r="E78" s="16"/>
      <c r="F78" s="6"/>
      <c r="G78" s="6"/>
      <c r="H78" s="18"/>
      <c r="I78" s="17"/>
      <c r="J78" s="17"/>
      <c r="K78" s="17"/>
    </row>
    <row r="79" spans="1:12" s="7" customFormat="1" x14ac:dyDescent="0.25">
      <c r="A79" s="6"/>
      <c r="C79" s="6"/>
      <c r="D79" s="6"/>
      <c r="E79" s="16"/>
      <c r="F79" s="6"/>
      <c r="G79" s="6"/>
      <c r="H79" s="18"/>
      <c r="I79" s="17"/>
      <c r="J79" s="17"/>
      <c r="K79" s="17"/>
    </row>
    <row r="80" spans="1:12" s="7" customFormat="1" x14ac:dyDescent="0.25">
      <c r="A80" s="6"/>
      <c r="B80" s="7" t="s">
        <v>314</v>
      </c>
      <c r="C80" s="6" t="s">
        <v>304</v>
      </c>
      <c r="D80" s="6" t="s">
        <v>180</v>
      </c>
      <c r="E80" s="16" t="s">
        <v>67</v>
      </c>
      <c r="F80" s="6" t="s">
        <v>31</v>
      </c>
      <c r="G80" s="6">
        <v>72</v>
      </c>
      <c r="H80" s="18">
        <v>44985</v>
      </c>
      <c r="I80" s="17">
        <v>249995</v>
      </c>
      <c r="J80" s="17">
        <f t="shared" ref="J80:J91" si="8">I80/G80</f>
        <v>3472.1527777777778</v>
      </c>
      <c r="K80" s="17">
        <f t="shared" ref="K80:K91" si="9">J80/10.764</f>
        <v>322.57086378463191</v>
      </c>
      <c r="L80" s="7" t="s">
        <v>315</v>
      </c>
    </row>
    <row r="81" spans="1:12" s="7" customFormat="1" x14ac:dyDescent="0.25">
      <c r="A81" s="6"/>
      <c r="B81" s="7" t="s">
        <v>317</v>
      </c>
      <c r="C81" s="6" t="s">
        <v>316</v>
      </c>
      <c r="D81" s="6" t="s">
        <v>318</v>
      </c>
      <c r="E81" s="16" t="s">
        <v>67</v>
      </c>
      <c r="F81" s="6" t="s">
        <v>31</v>
      </c>
      <c r="G81" s="6">
        <v>72</v>
      </c>
      <c r="H81" s="18">
        <v>45107</v>
      </c>
      <c r="I81" s="17">
        <v>211995</v>
      </c>
      <c r="J81" s="17">
        <f t="shared" si="8"/>
        <v>2944.375</v>
      </c>
      <c r="K81" s="17">
        <f t="shared" si="9"/>
        <v>273.53911185432924</v>
      </c>
      <c r="L81" s="7" t="s">
        <v>315</v>
      </c>
    </row>
    <row r="82" spans="1:12" s="7" customFormat="1" x14ac:dyDescent="0.25">
      <c r="A82" s="6"/>
      <c r="B82" s="7" t="s">
        <v>319</v>
      </c>
      <c r="C82" s="6" t="s">
        <v>316</v>
      </c>
      <c r="D82" s="6" t="s">
        <v>318</v>
      </c>
      <c r="E82" s="16" t="s">
        <v>67</v>
      </c>
      <c r="F82" s="6" t="s">
        <v>31</v>
      </c>
      <c r="G82" s="6">
        <v>72</v>
      </c>
      <c r="H82" s="18">
        <v>45107</v>
      </c>
      <c r="I82" s="17">
        <v>223245</v>
      </c>
      <c r="J82" s="17">
        <f t="shared" si="8"/>
        <v>3100.625</v>
      </c>
      <c r="K82" s="17">
        <f t="shared" si="9"/>
        <v>288.05509104422151</v>
      </c>
      <c r="L82" s="7" t="s">
        <v>315</v>
      </c>
    </row>
    <row r="83" spans="1:12" s="7" customFormat="1" x14ac:dyDescent="0.25">
      <c r="A83" s="6"/>
      <c r="B83" s="7" t="s">
        <v>320</v>
      </c>
      <c r="C83" s="6" t="s">
        <v>316</v>
      </c>
      <c r="D83" s="6" t="s">
        <v>318</v>
      </c>
      <c r="E83" s="16" t="s">
        <v>67</v>
      </c>
      <c r="F83" s="6" t="s">
        <v>31</v>
      </c>
      <c r="G83" s="6">
        <v>60</v>
      </c>
      <c r="H83" s="18">
        <v>45107</v>
      </c>
      <c r="I83" s="17">
        <v>174995</v>
      </c>
      <c r="J83" s="17">
        <f t="shared" si="8"/>
        <v>2916.5833333333335</v>
      </c>
      <c r="K83" s="17">
        <f t="shared" si="9"/>
        <v>270.95720302242046</v>
      </c>
      <c r="L83" s="7" t="s">
        <v>315</v>
      </c>
    </row>
    <row r="84" spans="1:12" s="7" customFormat="1" x14ac:dyDescent="0.25">
      <c r="A84" s="6"/>
      <c r="B84" s="7" t="s">
        <v>322</v>
      </c>
      <c r="C84" s="6" t="s">
        <v>316</v>
      </c>
      <c r="D84" s="6" t="s">
        <v>318</v>
      </c>
      <c r="E84" s="16" t="s">
        <v>67</v>
      </c>
      <c r="F84" s="6" t="s">
        <v>31</v>
      </c>
      <c r="G84" s="6">
        <v>71</v>
      </c>
      <c r="H84" s="18">
        <v>45107</v>
      </c>
      <c r="I84" s="17">
        <v>204245</v>
      </c>
      <c r="J84" s="17">
        <f t="shared" si="8"/>
        <v>2876.6901408450703</v>
      </c>
      <c r="K84" s="17">
        <f t="shared" si="9"/>
        <v>267.25103500976127</v>
      </c>
      <c r="L84" s="7" t="s">
        <v>315</v>
      </c>
    </row>
    <row r="85" spans="1:12" s="7" customFormat="1" x14ac:dyDescent="0.25">
      <c r="A85" s="6"/>
      <c r="B85" s="7" t="s">
        <v>321</v>
      </c>
      <c r="C85" s="6" t="s">
        <v>316</v>
      </c>
      <c r="D85" s="6" t="s">
        <v>318</v>
      </c>
      <c r="E85" s="16" t="s">
        <v>67</v>
      </c>
      <c r="F85" s="6" t="s">
        <v>31</v>
      </c>
      <c r="G85" s="6">
        <v>76</v>
      </c>
      <c r="H85" s="18">
        <v>45107</v>
      </c>
      <c r="I85" s="17">
        <v>239995</v>
      </c>
      <c r="J85" s="17">
        <f t="shared" si="8"/>
        <v>3157.8289473684213</v>
      </c>
      <c r="K85" s="17">
        <f t="shared" si="9"/>
        <v>293.36946742553152</v>
      </c>
      <c r="L85" s="7" t="s">
        <v>315</v>
      </c>
    </row>
    <row r="86" spans="1:12" s="7" customFormat="1" x14ac:dyDescent="0.25">
      <c r="A86" s="6"/>
      <c r="B86" s="7" t="s">
        <v>323</v>
      </c>
      <c r="C86" s="6" t="s">
        <v>316</v>
      </c>
      <c r="D86" s="6" t="s">
        <v>318</v>
      </c>
      <c r="E86" s="16" t="s">
        <v>67</v>
      </c>
      <c r="F86" s="6" t="s">
        <v>31</v>
      </c>
      <c r="G86" s="6">
        <v>71</v>
      </c>
      <c r="H86" s="18">
        <v>45107</v>
      </c>
      <c r="I86" s="17">
        <v>211995</v>
      </c>
      <c r="J86" s="17">
        <f t="shared" si="8"/>
        <v>2985.8450704225352</v>
      </c>
      <c r="K86" s="17">
        <f t="shared" si="9"/>
        <v>277.39177540157334</v>
      </c>
      <c r="L86" s="7" t="s">
        <v>315</v>
      </c>
    </row>
    <row r="87" spans="1:12" s="7" customFormat="1" x14ac:dyDescent="0.25">
      <c r="A87" s="6"/>
      <c r="B87" s="7" t="s">
        <v>324</v>
      </c>
      <c r="C87" s="6" t="s">
        <v>316</v>
      </c>
      <c r="D87" s="6" t="s">
        <v>318</v>
      </c>
      <c r="E87" s="16" t="s">
        <v>67</v>
      </c>
      <c r="F87" s="6" t="s">
        <v>31</v>
      </c>
      <c r="G87" s="6">
        <v>60</v>
      </c>
      <c r="H87" s="18">
        <v>45107</v>
      </c>
      <c r="I87" s="17">
        <v>193995</v>
      </c>
      <c r="J87" s="17">
        <f t="shared" si="8"/>
        <v>3233.25</v>
      </c>
      <c r="K87" s="17">
        <f t="shared" si="9"/>
        <v>300.37625418060202</v>
      </c>
      <c r="L87" s="7" t="s">
        <v>315</v>
      </c>
    </row>
    <row r="88" spans="1:12" s="7" customFormat="1" x14ac:dyDescent="0.25">
      <c r="A88" s="6"/>
      <c r="B88" s="7" t="s">
        <v>325</v>
      </c>
      <c r="C88" s="6" t="s">
        <v>316</v>
      </c>
      <c r="D88" s="6" t="s">
        <v>318</v>
      </c>
      <c r="E88" s="16" t="s">
        <v>67</v>
      </c>
      <c r="F88" s="6" t="s">
        <v>31</v>
      </c>
      <c r="G88" s="6">
        <v>71</v>
      </c>
      <c r="H88" s="18">
        <v>45106</v>
      </c>
      <c r="I88" s="17">
        <v>214995</v>
      </c>
      <c r="J88" s="17">
        <f t="shared" si="8"/>
        <v>3028.0985915492956</v>
      </c>
      <c r="K88" s="17">
        <f t="shared" si="9"/>
        <v>281.317223295178</v>
      </c>
      <c r="L88" s="7" t="s">
        <v>315</v>
      </c>
    </row>
    <row r="89" spans="1:12" s="7" customFormat="1" x14ac:dyDescent="0.25">
      <c r="A89" s="6"/>
      <c r="B89" s="7" t="s">
        <v>326</v>
      </c>
      <c r="C89" s="6" t="s">
        <v>316</v>
      </c>
      <c r="D89" s="6" t="s">
        <v>180</v>
      </c>
      <c r="E89" s="16" t="s">
        <v>67</v>
      </c>
      <c r="F89" s="6" t="s">
        <v>31</v>
      </c>
      <c r="G89" s="6">
        <v>72</v>
      </c>
      <c r="H89" s="18">
        <v>45106</v>
      </c>
      <c r="I89" s="17">
        <v>249995</v>
      </c>
      <c r="J89" s="17">
        <f t="shared" si="8"/>
        <v>3472.1527777777778</v>
      </c>
      <c r="K89" s="17">
        <f t="shared" si="9"/>
        <v>322.57086378463191</v>
      </c>
      <c r="L89" s="7" t="s">
        <v>315</v>
      </c>
    </row>
    <row r="90" spans="1:12" s="7" customFormat="1" x14ac:dyDescent="0.25">
      <c r="A90" s="6"/>
      <c r="B90" s="7" t="s">
        <v>327</v>
      </c>
      <c r="C90" s="6" t="s">
        <v>316</v>
      </c>
      <c r="D90" s="6" t="s">
        <v>180</v>
      </c>
      <c r="E90" s="16" t="s">
        <v>67</v>
      </c>
      <c r="F90" s="6" t="s">
        <v>31</v>
      </c>
      <c r="G90" s="6">
        <v>76</v>
      </c>
      <c r="H90" s="18">
        <v>45106</v>
      </c>
      <c r="I90" s="17">
        <v>240345</v>
      </c>
      <c r="J90" s="17">
        <f t="shared" si="8"/>
        <v>3162.4342105263158</v>
      </c>
      <c r="K90" s="17">
        <f t="shared" si="9"/>
        <v>293.79730681218098</v>
      </c>
      <c r="L90" s="7" t="s">
        <v>315</v>
      </c>
    </row>
    <row r="91" spans="1:12" s="7" customFormat="1" x14ac:dyDescent="0.25">
      <c r="A91" s="6"/>
      <c r="B91" s="7" t="s">
        <v>328</v>
      </c>
      <c r="C91" s="6" t="s">
        <v>316</v>
      </c>
      <c r="D91" s="6" t="s">
        <v>180</v>
      </c>
      <c r="E91" s="16" t="s">
        <v>67</v>
      </c>
      <c r="F91" s="6" t="s">
        <v>31</v>
      </c>
      <c r="G91" s="6">
        <v>99</v>
      </c>
      <c r="H91" s="18">
        <v>45077</v>
      </c>
      <c r="I91" s="17">
        <v>314995</v>
      </c>
      <c r="J91" s="17">
        <f t="shared" si="8"/>
        <v>3181.7676767676767</v>
      </c>
      <c r="K91" s="17">
        <f t="shared" si="9"/>
        <v>295.5934296514007</v>
      </c>
      <c r="L91" s="7" t="s">
        <v>315</v>
      </c>
    </row>
    <row r="92" spans="1:12" s="7" customFormat="1" x14ac:dyDescent="0.25">
      <c r="A92" s="6"/>
      <c r="C92" s="6"/>
      <c r="D92" s="6"/>
      <c r="E92" s="16"/>
      <c r="F92" s="6"/>
      <c r="G92" s="6"/>
      <c r="H92" s="18"/>
      <c r="I92" s="17"/>
      <c r="J92" s="17"/>
      <c r="K92" s="17"/>
    </row>
    <row r="93" spans="1:12" s="7" customFormat="1" x14ac:dyDescent="0.25">
      <c r="A93" s="6"/>
      <c r="C93" s="6"/>
      <c r="D93" s="6"/>
      <c r="E93" s="16"/>
      <c r="F93" s="6"/>
      <c r="G93" s="6"/>
      <c r="H93" s="18"/>
      <c r="I93" s="17"/>
      <c r="J93" s="17"/>
      <c r="K93" s="17"/>
    </row>
    <row r="94" spans="1:12" s="7" customFormat="1" x14ac:dyDescent="0.25">
      <c r="A94" s="6"/>
      <c r="C94" s="6"/>
      <c r="D94" s="6"/>
      <c r="E94" s="16"/>
      <c r="F94" s="6"/>
      <c r="G94" s="6"/>
      <c r="H94" s="18"/>
      <c r="I94" s="17"/>
      <c r="J94" s="17"/>
      <c r="K94" s="17"/>
    </row>
    <row r="95" spans="1:12" s="7" customFormat="1" x14ac:dyDescent="0.25">
      <c r="A95" s="6"/>
      <c r="C95" s="6"/>
      <c r="D95" s="6"/>
      <c r="E95" s="16"/>
      <c r="F95" s="6"/>
      <c r="G95" s="6"/>
      <c r="H95" s="18"/>
      <c r="I95" s="17"/>
      <c r="J95" s="17"/>
      <c r="K95" s="17"/>
    </row>
    <row r="96" spans="1:12" s="7" customFormat="1" x14ac:dyDescent="0.25">
      <c r="A96" s="6"/>
      <c r="C96" s="6"/>
      <c r="D96" s="6"/>
      <c r="E96" s="16"/>
      <c r="F96" s="6"/>
      <c r="G96" s="6"/>
      <c r="H96" s="18"/>
      <c r="I96" s="17"/>
      <c r="J96" s="17"/>
      <c r="K96" s="17"/>
    </row>
    <row r="97" spans="1:11" s="7" customFormat="1" ht="30" x14ac:dyDescent="0.25">
      <c r="A97" s="29">
        <v>2</v>
      </c>
      <c r="B97" s="30" t="s">
        <v>305</v>
      </c>
      <c r="C97" s="29" t="s">
        <v>306</v>
      </c>
      <c r="D97" s="29" t="s">
        <v>307</v>
      </c>
      <c r="E97" s="16"/>
      <c r="F97" s="6"/>
      <c r="G97" s="6"/>
      <c r="H97" s="18"/>
      <c r="I97" s="17"/>
      <c r="J97" s="17"/>
      <c r="K97" s="17"/>
    </row>
    <row r="98" spans="1:11" s="7" customFormat="1" x14ac:dyDescent="0.25">
      <c r="A98" s="6"/>
      <c r="C98" s="6"/>
      <c r="D98" s="6"/>
      <c r="E98" s="16"/>
      <c r="F98" s="6"/>
      <c r="G98" s="6"/>
      <c r="H98" s="27" t="s">
        <v>13</v>
      </c>
      <c r="I98" s="28" t="s">
        <v>11</v>
      </c>
      <c r="J98" s="28" t="s">
        <v>16</v>
      </c>
      <c r="K98" s="26"/>
    </row>
    <row r="99" spans="1:11" s="7" customFormat="1" x14ac:dyDescent="0.25">
      <c r="A99" s="6"/>
      <c r="C99" s="6"/>
      <c r="D99" s="6"/>
      <c r="E99" s="16"/>
      <c r="F99" s="6"/>
      <c r="G99" s="6"/>
      <c r="H99" s="25"/>
      <c r="I99" s="26"/>
      <c r="J99" s="26"/>
      <c r="K99" s="26"/>
    </row>
    <row r="100" spans="1:11" s="7" customFormat="1" x14ac:dyDescent="0.25">
      <c r="A100" s="6"/>
      <c r="B100" s="7" t="s">
        <v>330</v>
      </c>
      <c r="C100" s="6" t="s">
        <v>329</v>
      </c>
      <c r="D100" s="6" t="s">
        <v>318</v>
      </c>
      <c r="E100" s="16"/>
      <c r="F100" s="17">
        <v>234950</v>
      </c>
      <c r="G100" s="6"/>
      <c r="H100" s="17">
        <v>837</v>
      </c>
      <c r="I100" s="17">
        <v>3</v>
      </c>
      <c r="J100" s="17">
        <f>F100/H100</f>
        <v>280.70489844683391</v>
      </c>
      <c r="K100" s="17"/>
    </row>
    <row r="101" spans="1:11" s="7" customFormat="1" x14ac:dyDescent="0.25">
      <c r="A101" s="6"/>
      <c r="B101" s="7" t="s">
        <v>332</v>
      </c>
      <c r="C101" s="6" t="s">
        <v>329</v>
      </c>
      <c r="D101" s="6" t="s">
        <v>318</v>
      </c>
      <c r="E101" s="16"/>
      <c r="F101" s="17">
        <v>239950</v>
      </c>
      <c r="G101" s="6" t="s">
        <v>331</v>
      </c>
      <c r="H101" s="17">
        <v>837</v>
      </c>
      <c r="I101" s="17">
        <v>3</v>
      </c>
      <c r="J101" s="17">
        <f>F101/H101</f>
        <v>286.67861409796893</v>
      </c>
      <c r="K101" s="17"/>
    </row>
    <row r="102" spans="1:11" s="7" customFormat="1" x14ac:dyDescent="0.25">
      <c r="A102" s="6"/>
      <c r="C102" s="6"/>
      <c r="D102" s="6"/>
      <c r="E102" s="16"/>
      <c r="F102" s="17"/>
      <c r="G102" s="6"/>
      <c r="H102" s="17"/>
      <c r="I102" s="17"/>
      <c r="J102" s="17"/>
      <c r="K102" s="17"/>
    </row>
    <row r="103" spans="1:11" s="7" customFormat="1" x14ac:dyDescent="0.25">
      <c r="A103" s="6"/>
      <c r="B103" s="7" t="s">
        <v>330</v>
      </c>
      <c r="C103" s="6" t="s">
        <v>333</v>
      </c>
      <c r="D103" s="6" t="s">
        <v>180</v>
      </c>
      <c r="E103" s="16"/>
      <c r="F103" s="17">
        <v>259950</v>
      </c>
      <c r="G103" s="6"/>
      <c r="H103" s="17">
        <v>890</v>
      </c>
      <c r="I103" s="17">
        <v>3</v>
      </c>
      <c r="J103" s="17">
        <f t="shared" ref="J103:J104" si="10">F103/H103</f>
        <v>292.07865168539325</v>
      </c>
      <c r="K103" s="17"/>
    </row>
    <row r="104" spans="1:11" s="7" customFormat="1" x14ac:dyDescent="0.25">
      <c r="A104" s="6"/>
      <c r="B104" s="7" t="s">
        <v>332</v>
      </c>
      <c r="C104" s="6" t="s">
        <v>333</v>
      </c>
      <c r="D104" s="6" t="s">
        <v>318</v>
      </c>
      <c r="E104" s="16"/>
      <c r="F104" s="17">
        <v>263950</v>
      </c>
      <c r="G104" s="6" t="s">
        <v>331</v>
      </c>
      <c r="H104" s="17">
        <v>890</v>
      </c>
      <c r="I104" s="17">
        <v>3</v>
      </c>
      <c r="J104" s="17">
        <f t="shared" si="10"/>
        <v>296.57303370786519</v>
      </c>
      <c r="K104" s="17"/>
    </row>
    <row r="105" spans="1:11" s="7" customFormat="1" x14ac:dyDescent="0.25">
      <c r="A105" s="6"/>
      <c r="C105" s="6"/>
      <c r="D105" s="6"/>
      <c r="E105" s="16"/>
      <c r="F105" s="17"/>
      <c r="G105" s="6"/>
      <c r="H105" s="17"/>
      <c r="I105" s="17"/>
      <c r="J105" s="17"/>
      <c r="K105" s="17"/>
    </row>
    <row r="106" spans="1:11" s="7" customFormat="1" x14ac:dyDescent="0.25">
      <c r="A106" s="6"/>
      <c r="B106" s="7" t="s">
        <v>330</v>
      </c>
      <c r="C106" s="6" t="s">
        <v>333</v>
      </c>
      <c r="D106" s="6" t="s">
        <v>180</v>
      </c>
      <c r="E106" s="16"/>
      <c r="F106" s="17">
        <v>259950</v>
      </c>
      <c r="G106" s="6"/>
      <c r="H106" s="17">
        <v>890</v>
      </c>
      <c r="I106" s="17">
        <v>3</v>
      </c>
      <c r="J106" s="17">
        <f t="shared" ref="J106:J107" si="11">F106/H106</f>
        <v>292.07865168539325</v>
      </c>
      <c r="K106" s="17"/>
    </row>
    <row r="107" spans="1:11" s="7" customFormat="1" x14ac:dyDescent="0.25">
      <c r="A107" s="6"/>
      <c r="B107" s="7" t="s">
        <v>332</v>
      </c>
      <c r="C107" s="6" t="s">
        <v>333</v>
      </c>
      <c r="D107" s="6" t="s">
        <v>180</v>
      </c>
      <c r="E107" s="16"/>
      <c r="F107" s="17">
        <v>259950</v>
      </c>
      <c r="G107" s="6" t="s">
        <v>331</v>
      </c>
      <c r="H107" s="17">
        <v>890</v>
      </c>
      <c r="I107" s="17">
        <v>3</v>
      </c>
      <c r="J107" s="17">
        <f t="shared" si="11"/>
        <v>292.07865168539325</v>
      </c>
      <c r="K107" s="17"/>
    </row>
    <row r="108" spans="1:11" s="7" customFormat="1" x14ac:dyDescent="0.25">
      <c r="A108" s="6"/>
      <c r="C108" s="6"/>
      <c r="D108" s="6"/>
      <c r="E108" s="16"/>
      <c r="F108" s="17"/>
      <c r="G108" s="6"/>
      <c r="H108" s="17"/>
      <c r="I108" s="17"/>
      <c r="J108" s="17"/>
      <c r="K108" s="17"/>
    </row>
    <row r="109" spans="1:11" s="7" customFormat="1" x14ac:dyDescent="0.25">
      <c r="A109" s="6"/>
      <c r="B109" s="7" t="s">
        <v>330</v>
      </c>
      <c r="C109" s="6" t="s">
        <v>335</v>
      </c>
      <c r="D109" s="6" t="s">
        <v>334</v>
      </c>
      <c r="E109" s="16"/>
      <c r="F109" s="17">
        <v>0</v>
      </c>
      <c r="G109" s="6"/>
      <c r="H109" s="17">
        <v>0</v>
      </c>
      <c r="I109" s="17">
        <v>0</v>
      </c>
      <c r="J109" s="17">
        <v>0</v>
      </c>
      <c r="K109" s="17"/>
    </row>
    <row r="110" spans="1:11" s="7" customFormat="1" x14ac:dyDescent="0.25">
      <c r="A110" s="6"/>
      <c r="B110" s="7" t="s">
        <v>332</v>
      </c>
      <c r="C110" s="6" t="s">
        <v>336</v>
      </c>
      <c r="D110" s="6" t="s">
        <v>334</v>
      </c>
      <c r="E110" s="16"/>
      <c r="F110" s="17">
        <v>236950</v>
      </c>
      <c r="G110" s="6"/>
      <c r="H110" s="17">
        <v>837</v>
      </c>
      <c r="I110" s="17">
        <v>3</v>
      </c>
      <c r="J110" s="17">
        <f t="shared" ref="J110" si="12">F110/H110</f>
        <v>283.09438470728793</v>
      </c>
      <c r="K110" s="17"/>
    </row>
    <row r="111" spans="1:11" s="7" customFormat="1" x14ac:dyDescent="0.25">
      <c r="A111" s="6"/>
      <c r="C111" s="6"/>
      <c r="D111" s="6"/>
      <c r="E111" s="16"/>
      <c r="F111" s="17"/>
      <c r="G111" s="6"/>
      <c r="H111" s="17"/>
      <c r="I111" s="17"/>
      <c r="J111" s="17"/>
      <c r="K111" s="17"/>
    </row>
    <row r="112" spans="1:11" s="7" customFormat="1" x14ac:dyDescent="0.25">
      <c r="A112" s="6"/>
      <c r="B112" s="7" t="s">
        <v>330</v>
      </c>
      <c r="C112" s="6" t="s">
        <v>337</v>
      </c>
      <c r="D112" s="6" t="s">
        <v>334</v>
      </c>
      <c r="E112" s="16"/>
      <c r="F112" s="17">
        <v>224950</v>
      </c>
      <c r="G112" s="6"/>
      <c r="H112" s="17">
        <v>762</v>
      </c>
      <c r="I112" s="17">
        <v>3</v>
      </c>
      <c r="J112" s="17">
        <f t="shared" ref="J112:J113" si="13">F112/H112</f>
        <v>295.20997375328085</v>
      </c>
      <c r="K112" s="17"/>
    </row>
    <row r="113" spans="1:11" s="7" customFormat="1" x14ac:dyDescent="0.25">
      <c r="A113" s="6"/>
      <c r="B113" s="7" t="s">
        <v>332</v>
      </c>
      <c r="C113" s="6" t="s">
        <v>337</v>
      </c>
      <c r="D113" s="6" t="s">
        <v>334</v>
      </c>
      <c r="E113" s="16"/>
      <c r="F113" s="17">
        <v>227950</v>
      </c>
      <c r="G113" s="6"/>
      <c r="H113" s="17">
        <v>762</v>
      </c>
      <c r="I113" s="17">
        <v>3</v>
      </c>
      <c r="J113" s="17">
        <f t="shared" si="13"/>
        <v>299.14698162729661</v>
      </c>
      <c r="K113" s="17"/>
    </row>
    <row r="114" spans="1:11" s="7" customFormat="1" x14ac:dyDescent="0.25">
      <c r="A114" s="6"/>
      <c r="C114" s="6"/>
      <c r="D114" s="6"/>
      <c r="E114" s="16"/>
      <c r="F114" s="17"/>
      <c r="G114" s="6"/>
      <c r="H114" s="17"/>
      <c r="I114" s="17"/>
      <c r="J114" s="17"/>
      <c r="K114" s="17"/>
    </row>
    <row r="115" spans="1:11" s="7" customFormat="1" x14ac:dyDescent="0.25">
      <c r="A115" s="6"/>
      <c r="C115" s="6"/>
      <c r="D115" s="6"/>
      <c r="E115" s="16"/>
      <c r="F115" s="6"/>
      <c r="G115" s="6"/>
      <c r="H115" s="18"/>
      <c r="I115" s="17"/>
      <c r="J115" s="17"/>
      <c r="K115" s="17"/>
    </row>
    <row r="116" spans="1:11" s="7" customFormat="1" x14ac:dyDescent="0.25">
      <c r="A116" s="29">
        <v>3</v>
      </c>
      <c r="B116" s="30" t="s">
        <v>308</v>
      </c>
      <c r="C116" s="29" t="s">
        <v>309</v>
      </c>
      <c r="D116" s="29" t="s">
        <v>310</v>
      </c>
      <c r="E116" s="16"/>
      <c r="F116" s="6"/>
      <c r="G116" s="6"/>
      <c r="H116" s="18"/>
      <c r="I116" s="17"/>
      <c r="J116" s="17"/>
      <c r="K116" s="17"/>
    </row>
    <row r="117" spans="1:11" s="7" customFormat="1" x14ac:dyDescent="0.25">
      <c r="A117" s="6"/>
      <c r="C117" s="6"/>
      <c r="D117" s="6"/>
      <c r="E117" s="16"/>
      <c r="F117" s="6"/>
      <c r="G117" s="6"/>
      <c r="H117" s="18"/>
      <c r="I117" s="17"/>
      <c r="J117" s="17"/>
      <c r="K117" s="17"/>
    </row>
    <row r="118" spans="1:11" s="7" customFormat="1" ht="30" x14ac:dyDescent="0.25">
      <c r="A118" s="6"/>
      <c r="B118" s="7" t="s">
        <v>340</v>
      </c>
      <c r="C118" s="6"/>
      <c r="D118" s="6"/>
      <c r="E118" s="16"/>
      <c r="F118" s="6"/>
      <c r="G118" s="6"/>
      <c r="H118" s="18"/>
      <c r="I118" s="17"/>
      <c r="J118" s="17"/>
      <c r="K118" s="17"/>
    </row>
    <row r="119" spans="1:11" s="7" customFormat="1" x14ac:dyDescent="0.25">
      <c r="A119" s="6"/>
      <c r="C119" s="6"/>
      <c r="D119" s="6"/>
      <c r="E119" s="16"/>
      <c r="F119" s="6"/>
      <c r="G119" s="6"/>
      <c r="H119" s="18"/>
      <c r="I119" s="17"/>
      <c r="J119" s="17"/>
      <c r="K119" s="17"/>
    </row>
    <row r="120" spans="1:11" s="7" customFormat="1" x14ac:dyDescent="0.25">
      <c r="A120" s="29">
        <v>4</v>
      </c>
      <c r="B120" s="30" t="s">
        <v>311</v>
      </c>
      <c r="C120" s="29" t="s">
        <v>312</v>
      </c>
      <c r="D120" s="29" t="s">
        <v>313</v>
      </c>
      <c r="E120" s="16"/>
      <c r="F120" s="6"/>
      <c r="G120" s="6"/>
      <c r="H120" s="18"/>
      <c r="I120" s="17"/>
      <c r="J120" s="17"/>
      <c r="K120" s="17"/>
    </row>
    <row r="121" spans="1:11" s="7" customFormat="1" x14ac:dyDescent="0.25">
      <c r="A121" s="6"/>
      <c r="C121" s="6"/>
      <c r="D121" s="6"/>
      <c r="E121" s="16"/>
      <c r="F121" s="6"/>
      <c r="G121" s="6"/>
      <c r="H121" s="18"/>
      <c r="I121" s="17"/>
      <c r="J121" s="17"/>
      <c r="K121" s="17"/>
    </row>
    <row r="122" spans="1:11" s="7" customFormat="1" x14ac:dyDescent="0.25">
      <c r="A122" s="6"/>
      <c r="B122" s="7" t="s">
        <v>330</v>
      </c>
      <c r="C122" s="6" t="s">
        <v>338</v>
      </c>
      <c r="D122" s="6" t="s">
        <v>180</v>
      </c>
      <c r="E122" s="16"/>
      <c r="F122" s="17">
        <v>309995</v>
      </c>
      <c r="G122" s="6"/>
      <c r="H122" s="17">
        <v>991</v>
      </c>
      <c r="I122" s="17">
        <v>3</v>
      </c>
      <c r="J122" s="17">
        <f t="shared" ref="J122:J123" si="14">F122/H122</f>
        <v>312.81029263370334</v>
      </c>
      <c r="K122" s="17"/>
    </row>
    <row r="123" spans="1:11" s="7" customFormat="1" x14ac:dyDescent="0.25">
      <c r="A123" s="6"/>
      <c r="B123" s="7" t="s">
        <v>332</v>
      </c>
      <c r="C123" s="6" t="s">
        <v>338</v>
      </c>
      <c r="D123" s="6" t="s">
        <v>180</v>
      </c>
      <c r="E123" s="16"/>
      <c r="F123" s="17">
        <v>314995</v>
      </c>
      <c r="G123" s="6"/>
      <c r="H123" s="17">
        <v>991</v>
      </c>
      <c r="I123" s="17">
        <v>3</v>
      </c>
      <c r="J123" s="17">
        <f t="shared" si="14"/>
        <v>317.85570131180623</v>
      </c>
      <c r="K123" s="17"/>
    </row>
    <row r="124" spans="1:11" s="7" customFormat="1" x14ac:dyDescent="0.25">
      <c r="C124" s="6"/>
      <c r="D124" s="6"/>
      <c r="E124" s="16"/>
      <c r="F124" s="6"/>
      <c r="G124" s="6"/>
      <c r="H124" s="6"/>
      <c r="I124" s="17"/>
      <c r="J124" s="17"/>
      <c r="K124" s="17"/>
    </row>
    <row r="125" spans="1:11" s="7" customFormat="1" x14ac:dyDescent="0.25">
      <c r="A125" s="6"/>
      <c r="B125" s="7" t="s">
        <v>330</v>
      </c>
      <c r="C125" s="6" t="s">
        <v>339</v>
      </c>
      <c r="D125" s="6" t="s">
        <v>318</v>
      </c>
      <c r="E125" s="16"/>
      <c r="F125" s="17">
        <v>264995</v>
      </c>
      <c r="G125" s="6"/>
      <c r="H125" s="17">
        <v>991</v>
      </c>
      <c r="I125" s="17">
        <v>3</v>
      </c>
      <c r="J125" s="17">
        <f t="shared" ref="J125:J126" si="15">F125/H125</f>
        <v>267.40161453077701</v>
      </c>
      <c r="K125" s="17"/>
    </row>
    <row r="126" spans="1:11" s="7" customFormat="1" x14ac:dyDescent="0.25">
      <c r="A126" s="6"/>
      <c r="B126" s="7" t="s">
        <v>332</v>
      </c>
      <c r="C126" s="6" t="s">
        <v>339</v>
      </c>
      <c r="D126" s="6" t="s">
        <v>318</v>
      </c>
      <c r="E126" s="16"/>
      <c r="F126" s="17">
        <v>264995</v>
      </c>
      <c r="G126" s="6"/>
      <c r="H126" s="17">
        <v>991</v>
      </c>
      <c r="I126" s="17">
        <v>3</v>
      </c>
      <c r="J126" s="17">
        <f t="shared" si="15"/>
        <v>267.40161453077701</v>
      </c>
      <c r="K126" s="17"/>
    </row>
    <row r="127" spans="1:11" s="7" customFormat="1" x14ac:dyDescent="0.25">
      <c r="C127" s="6"/>
      <c r="D127" s="6"/>
      <c r="E127" s="16"/>
      <c r="F127" s="6"/>
      <c r="G127" s="6"/>
      <c r="H127" s="6"/>
      <c r="I127" s="17"/>
      <c r="J127" s="17"/>
      <c r="K127" s="17"/>
    </row>
    <row r="128" spans="1:11" s="7" customFormat="1" x14ac:dyDescent="0.25">
      <c r="C128" s="6"/>
      <c r="D128" s="6"/>
      <c r="E128" s="16"/>
      <c r="F128" s="6"/>
      <c r="G128" s="6"/>
      <c r="H128" s="6"/>
      <c r="I128" s="17"/>
      <c r="J128" s="17"/>
      <c r="K128" s="17"/>
    </row>
    <row r="129" spans="3:11" s="7" customFormat="1" x14ac:dyDescent="0.25">
      <c r="C129" s="6"/>
      <c r="D129" s="6"/>
      <c r="E129" s="16"/>
      <c r="F129" s="6"/>
      <c r="G129" s="6"/>
      <c r="H129" s="6"/>
      <c r="I129" s="17"/>
      <c r="J129" s="17"/>
      <c r="K129" s="17"/>
    </row>
    <row r="130" spans="3:11" s="7" customFormat="1" x14ac:dyDescent="0.25">
      <c r="C130" s="6"/>
      <c r="D130" s="6"/>
      <c r="E130" s="16"/>
      <c r="F130" s="6"/>
      <c r="G130" s="6"/>
      <c r="H130" s="6"/>
      <c r="I130" s="17"/>
      <c r="J130" s="17"/>
      <c r="K130" s="17"/>
    </row>
    <row r="131" spans="3:11" s="7" customFormat="1" x14ac:dyDescent="0.25">
      <c r="C131" s="6"/>
      <c r="D131" s="6"/>
      <c r="E131" s="16"/>
      <c r="F131" s="6"/>
      <c r="G131" s="6"/>
      <c r="H131" s="6"/>
      <c r="I131" s="17"/>
      <c r="J131" s="17"/>
      <c r="K131" s="17"/>
    </row>
    <row r="132" spans="3:11" s="7" customFormat="1" x14ac:dyDescent="0.25">
      <c r="C132" s="6"/>
      <c r="D132" s="6"/>
      <c r="E132" s="16"/>
      <c r="F132" s="6"/>
      <c r="G132" s="6"/>
      <c r="H132" s="6"/>
      <c r="I132" s="17"/>
      <c r="J132" s="17"/>
      <c r="K132" s="17"/>
    </row>
    <row r="133" spans="3:11" s="7" customFormat="1" x14ac:dyDescent="0.25">
      <c r="C133" s="6"/>
      <c r="D133" s="6"/>
      <c r="E133" s="16"/>
      <c r="F133" s="6"/>
      <c r="G133" s="6"/>
      <c r="H133" s="6"/>
      <c r="I133" s="17"/>
      <c r="J133" s="17"/>
      <c r="K133" s="17"/>
    </row>
    <row r="134" spans="3:11" s="7" customFormat="1" x14ac:dyDescent="0.25">
      <c r="C134" s="6"/>
      <c r="D134" s="6"/>
      <c r="E134" s="16"/>
      <c r="F134" s="6"/>
      <c r="G134" s="6"/>
      <c r="H134" s="6"/>
      <c r="I134" s="17"/>
      <c r="J134" s="17"/>
      <c r="K134" s="17"/>
    </row>
    <row r="135" spans="3:11" s="7" customFormat="1" x14ac:dyDescent="0.25">
      <c r="C135" s="6"/>
      <c r="D135" s="6"/>
      <c r="E135" s="16"/>
      <c r="F135" s="6"/>
      <c r="G135" s="6"/>
      <c r="H135" s="6"/>
      <c r="I135" s="17"/>
      <c r="J135" s="17"/>
      <c r="K135" s="17"/>
    </row>
    <row r="136" spans="3:11" s="7" customFormat="1" x14ac:dyDescent="0.25">
      <c r="C136" s="6"/>
      <c r="D136" s="6"/>
      <c r="E136" s="16"/>
      <c r="F136" s="6"/>
      <c r="G136" s="6"/>
      <c r="H136" s="6"/>
      <c r="I136" s="17"/>
      <c r="J136" s="17"/>
      <c r="K136" s="17"/>
    </row>
    <row r="137" spans="3:11" s="7" customFormat="1" x14ac:dyDescent="0.25">
      <c r="C137" s="6"/>
      <c r="D137" s="6"/>
      <c r="E137" s="16"/>
      <c r="F137" s="6"/>
      <c r="G137" s="6"/>
      <c r="H137" s="6"/>
      <c r="I137" s="17"/>
      <c r="J137" s="17"/>
      <c r="K137" s="17"/>
    </row>
    <row r="138" spans="3:11" s="7" customFormat="1" x14ac:dyDescent="0.25">
      <c r="C138" s="6"/>
      <c r="D138" s="6"/>
      <c r="E138" s="16"/>
      <c r="F138" s="6"/>
      <c r="G138" s="6"/>
      <c r="H138" s="6"/>
      <c r="I138" s="17"/>
      <c r="J138" s="17"/>
      <c r="K138" s="17"/>
    </row>
    <row r="139" spans="3:11" s="7" customFormat="1" x14ac:dyDescent="0.25">
      <c r="C139" s="6"/>
      <c r="D139" s="6"/>
      <c r="E139" s="16"/>
      <c r="F139" s="6"/>
      <c r="G139" s="6"/>
      <c r="H139" s="6"/>
      <c r="I139" s="17"/>
      <c r="J139" s="17"/>
      <c r="K139" s="17"/>
    </row>
    <row r="140" spans="3:11" s="7" customFormat="1" x14ac:dyDescent="0.25">
      <c r="C140" s="6"/>
      <c r="D140" s="6"/>
      <c r="E140" s="16"/>
      <c r="F140" s="6"/>
      <c r="G140" s="6"/>
      <c r="H140" s="6"/>
      <c r="I140" s="17"/>
      <c r="J140" s="17"/>
      <c r="K140" s="17"/>
    </row>
    <row r="141" spans="3:11" s="7" customFormat="1" x14ac:dyDescent="0.25">
      <c r="C141" s="6"/>
      <c r="D141" s="6"/>
      <c r="E141" s="16"/>
      <c r="F141" s="6"/>
      <c r="G141" s="6"/>
      <c r="H141" s="6"/>
      <c r="I141" s="17"/>
      <c r="J141" s="17"/>
      <c r="K141" s="17"/>
    </row>
    <row r="142" spans="3:11" s="7" customFormat="1" x14ac:dyDescent="0.25">
      <c r="C142" s="6"/>
      <c r="D142" s="6"/>
      <c r="E142" s="16"/>
      <c r="F142" s="6"/>
      <c r="G142" s="6"/>
      <c r="H142" s="6"/>
      <c r="I142" s="17"/>
      <c r="J142" s="17"/>
      <c r="K142" s="17"/>
    </row>
    <row r="143" spans="3:11" s="7" customFormat="1" x14ac:dyDescent="0.25">
      <c r="C143" s="6"/>
      <c r="D143" s="6"/>
      <c r="E143" s="16"/>
      <c r="F143" s="6"/>
      <c r="G143" s="6"/>
      <c r="H143" s="6"/>
      <c r="I143" s="17"/>
      <c r="J143" s="17"/>
      <c r="K143" s="17"/>
    </row>
    <row r="144" spans="3:11" s="7" customFormat="1" x14ac:dyDescent="0.25">
      <c r="C144" s="6"/>
      <c r="D144" s="6"/>
      <c r="E144" s="16"/>
      <c r="F144" s="6"/>
      <c r="G144" s="6"/>
      <c r="H144" s="6"/>
      <c r="I144" s="17"/>
      <c r="J144" s="17"/>
      <c r="K144" s="17"/>
    </row>
    <row r="145" spans="1:17" s="7" customFormat="1" x14ac:dyDescent="0.25">
      <c r="C145" s="6"/>
      <c r="D145" s="6"/>
      <c r="E145" s="16"/>
      <c r="F145" s="6"/>
      <c r="G145" s="6"/>
      <c r="H145" s="6"/>
      <c r="I145" s="17"/>
      <c r="J145" s="17"/>
      <c r="K145" s="17"/>
    </row>
    <row r="146" spans="1:17" s="7" customFormat="1" x14ac:dyDescent="0.25">
      <c r="C146" s="6"/>
      <c r="D146" s="6"/>
      <c r="E146" s="16"/>
      <c r="F146" s="6"/>
      <c r="G146" s="6"/>
      <c r="H146" s="6"/>
      <c r="I146" s="17"/>
      <c r="J146" s="17"/>
      <c r="K146" s="17"/>
    </row>
    <row r="147" spans="1:17" s="7" customFormat="1" x14ac:dyDescent="0.25">
      <c r="A147" s="7" t="s">
        <v>18</v>
      </c>
      <c r="B147" s="7" t="s">
        <v>19</v>
      </c>
      <c r="C147" s="6" t="s">
        <v>20</v>
      </c>
      <c r="D147" s="6" t="s">
        <v>21</v>
      </c>
      <c r="E147" s="16">
        <v>3</v>
      </c>
      <c r="F147" s="6" t="s">
        <v>22</v>
      </c>
      <c r="G147" s="6">
        <v>87</v>
      </c>
      <c r="H147" s="18">
        <v>45471</v>
      </c>
      <c r="I147" s="17">
        <v>210000</v>
      </c>
      <c r="J147" s="17">
        <f>I147/G147</f>
        <v>2413.7931034482758</v>
      </c>
      <c r="K147" s="17"/>
      <c r="L147" s="7" t="s">
        <v>23</v>
      </c>
      <c r="N147" s="7" t="s">
        <v>24</v>
      </c>
      <c r="O147" s="19">
        <v>156000</v>
      </c>
      <c r="P147" s="19">
        <v>2540</v>
      </c>
      <c r="Q147" s="20">
        <f>P147*1.15</f>
        <v>2921</v>
      </c>
    </row>
    <row r="148" spans="1:17" s="7" customFormat="1" x14ac:dyDescent="0.25">
      <c r="A148" s="7" t="s">
        <v>18</v>
      </c>
      <c r="B148" s="7" t="s">
        <v>25</v>
      </c>
      <c r="C148" s="6" t="s">
        <v>26</v>
      </c>
      <c r="D148" s="6" t="s">
        <v>21</v>
      </c>
      <c r="E148" s="16">
        <v>3</v>
      </c>
      <c r="F148" s="6" t="s">
        <v>22</v>
      </c>
      <c r="G148" s="6">
        <v>80</v>
      </c>
      <c r="H148" s="18">
        <v>45422</v>
      </c>
      <c r="I148" s="17">
        <v>190000</v>
      </c>
      <c r="J148" s="17">
        <f t="shared" ref="J148:J221" si="16">I148/G148</f>
        <v>2375</v>
      </c>
      <c r="K148" s="17"/>
      <c r="L148" s="7" t="s">
        <v>27</v>
      </c>
      <c r="N148" s="7" t="s">
        <v>28</v>
      </c>
      <c r="O148" s="19">
        <v>216500</v>
      </c>
      <c r="P148" s="19">
        <v>2714</v>
      </c>
      <c r="Q148" s="20">
        <f>P148*1.15</f>
        <v>3121.1</v>
      </c>
    </row>
    <row r="149" spans="1:17" s="7" customFormat="1" x14ac:dyDescent="0.25">
      <c r="A149" s="7" t="s">
        <v>18</v>
      </c>
      <c r="B149" s="7" t="s">
        <v>29</v>
      </c>
      <c r="C149" s="6" t="s">
        <v>30</v>
      </c>
      <c r="D149" s="6" t="s">
        <v>21</v>
      </c>
      <c r="E149" s="16">
        <v>3</v>
      </c>
      <c r="F149" s="6" t="s">
        <v>31</v>
      </c>
      <c r="G149" s="6">
        <v>77</v>
      </c>
      <c r="H149" s="18">
        <v>45408</v>
      </c>
      <c r="I149" s="17">
        <v>140000</v>
      </c>
      <c r="J149" s="17">
        <f t="shared" si="16"/>
        <v>1818.1818181818182</v>
      </c>
      <c r="K149" s="17"/>
      <c r="L149" s="7" t="s">
        <v>32</v>
      </c>
    </row>
    <row r="150" spans="1:17" s="7" customFormat="1" ht="30" x14ac:dyDescent="0.25">
      <c r="A150" s="7" t="s">
        <v>18</v>
      </c>
      <c r="B150" s="7" t="s">
        <v>33</v>
      </c>
      <c r="C150" s="6" t="s">
        <v>30</v>
      </c>
      <c r="D150" s="6" t="s">
        <v>21</v>
      </c>
      <c r="E150" s="16">
        <v>2</v>
      </c>
      <c r="F150" s="6" t="s">
        <v>31</v>
      </c>
      <c r="G150" s="6">
        <v>70</v>
      </c>
      <c r="H150" s="18">
        <v>45394</v>
      </c>
      <c r="I150" s="17">
        <v>144000</v>
      </c>
      <c r="J150" s="17">
        <f t="shared" si="16"/>
        <v>2057.1428571428573</v>
      </c>
      <c r="K150" s="17"/>
      <c r="L150" s="7" t="s">
        <v>34</v>
      </c>
      <c r="N150" s="7" t="s">
        <v>35</v>
      </c>
      <c r="O150" s="19">
        <v>2593</v>
      </c>
      <c r="P150" s="20">
        <f>O150*1.15</f>
        <v>2981.95</v>
      </c>
    </row>
    <row r="151" spans="1:17" s="7" customFormat="1" x14ac:dyDescent="0.25">
      <c r="A151" s="7" t="s">
        <v>18</v>
      </c>
      <c r="B151" s="7" t="s">
        <v>36</v>
      </c>
      <c r="C151" s="6" t="s">
        <v>37</v>
      </c>
      <c r="D151" s="6" t="s">
        <v>21</v>
      </c>
      <c r="E151" s="16">
        <v>3</v>
      </c>
      <c r="F151" s="6" t="s">
        <v>31</v>
      </c>
      <c r="G151" s="6">
        <v>70</v>
      </c>
      <c r="H151" s="18">
        <v>45303</v>
      </c>
      <c r="I151" s="17">
        <v>160000</v>
      </c>
      <c r="J151" s="17">
        <f t="shared" si="16"/>
        <v>2285.7142857142858</v>
      </c>
      <c r="K151" s="17"/>
      <c r="L151" s="7" t="s">
        <v>38</v>
      </c>
    </row>
    <row r="152" spans="1:17" s="7" customFormat="1" x14ac:dyDescent="0.25">
      <c r="A152" s="7" t="s">
        <v>18</v>
      </c>
      <c r="B152" s="7" t="s">
        <v>39</v>
      </c>
      <c r="C152" s="6" t="s">
        <v>40</v>
      </c>
      <c r="D152" s="6" t="s">
        <v>21</v>
      </c>
      <c r="E152" s="16">
        <v>2</v>
      </c>
      <c r="F152" s="6" t="s">
        <v>22</v>
      </c>
      <c r="G152" s="6">
        <v>63</v>
      </c>
      <c r="H152" s="18">
        <v>45167</v>
      </c>
      <c r="I152" s="17">
        <v>230000</v>
      </c>
      <c r="J152" s="17">
        <f t="shared" si="16"/>
        <v>3650.7936507936506</v>
      </c>
      <c r="K152" s="17"/>
      <c r="L152" s="7" t="s">
        <v>41</v>
      </c>
    </row>
    <row r="153" spans="1:17" s="7" customFormat="1" x14ac:dyDescent="0.25">
      <c r="A153" s="7" t="s">
        <v>18</v>
      </c>
      <c r="B153" s="7" t="s">
        <v>42</v>
      </c>
      <c r="C153" s="6" t="s">
        <v>43</v>
      </c>
      <c r="D153" s="6" t="s">
        <v>21</v>
      </c>
      <c r="E153" s="16">
        <v>3</v>
      </c>
      <c r="F153" s="6" t="s">
        <v>31</v>
      </c>
      <c r="G153" s="6">
        <v>75</v>
      </c>
      <c r="H153" s="18">
        <v>45114</v>
      </c>
      <c r="I153" s="17">
        <v>215000</v>
      </c>
      <c r="J153" s="17">
        <f t="shared" si="16"/>
        <v>2866.6666666666665</v>
      </c>
      <c r="K153" s="17"/>
      <c r="L153" s="7" t="s">
        <v>44</v>
      </c>
    </row>
    <row r="154" spans="1:17" s="7" customFormat="1" x14ac:dyDescent="0.25">
      <c r="A154" s="7" t="s">
        <v>18</v>
      </c>
      <c r="B154" s="7" t="s">
        <v>45</v>
      </c>
      <c r="C154" s="6" t="s">
        <v>46</v>
      </c>
      <c r="D154" s="6" t="s">
        <v>21</v>
      </c>
      <c r="E154" s="16">
        <v>3</v>
      </c>
      <c r="F154" s="6" t="s">
        <v>22</v>
      </c>
      <c r="G154" s="6">
        <v>105</v>
      </c>
      <c r="H154" s="18">
        <v>45113</v>
      </c>
      <c r="I154" s="17">
        <v>253000</v>
      </c>
      <c r="J154" s="17">
        <f t="shared" si="16"/>
        <v>2409.5238095238096</v>
      </c>
      <c r="K154" s="17"/>
      <c r="L154" s="7" t="s">
        <v>44</v>
      </c>
    </row>
    <row r="155" spans="1:17" s="7" customFormat="1" x14ac:dyDescent="0.25">
      <c r="A155" s="7" t="s">
        <v>18</v>
      </c>
      <c r="B155" s="7" t="s">
        <v>47</v>
      </c>
      <c r="C155" s="6" t="s">
        <v>48</v>
      </c>
      <c r="D155" s="6" t="s">
        <v>21</v>
      </c>
      <c r="E155" s="16">
        <v>4</v>
      </c>
      <c r="F155" s="6" t="s">
        <v>22</v>
      </c>
      <c r="G155" s="6">
        <v>114</v>
      </c>
      <c r="H155" s="18">
        <v>45078</v>
      </c>
      <c r="I155" s="17">
        <v>205000</v>
      </c>
      <c r="J155" s="17">
        <f t="shared" si="16"/>
        <v>1798.2456140350878</v>
      </c>
      <c r="K155" s="17"/>
      <c r="L155" s="7" t="s">
        <v>49</v>
      </c>
    </row>
    <row r="156" spans="1:17" s="7" customFormat="1" x14ac:dyDescent="0.25">
      <c r="A156" s="7" t="s">
        <v>18</v>
      </c>
      <c r="B156" s="7" t="s">
        <v>50</v>
      </c>
      <c r="C156" s="6" t="s">
        <v>51</v>
      </c>
      <c r="D156" s="6" t="s">
        <v>21</v>
      </c>
      <c r="E156" s="16">
        <v>2</v>
      </c>
      <c r="F156" s="6" t="s">
        <v>22</v>
      </c>
      <c r="G156" s="6">
        <v>49</v>
      </c>
      <c r="H156" s="18">
        <v>45064</v>
      </c>
      <c r="I156" s="17">
        <v>186000</v>
      </c>
      <c r="J156" s="17">
        <f t="shared" si="16"/>
        <v>3795.9183673469388</v>
      </c>
      <c r="K156" s="17"/>
      <c r="L156" s="7" t="s">
        <v>41</v>
      </c>
    </row>
    <row r="157" spans="1:17" s="7" customFormat="1" x14ac:dyDescent="0.25">
      <c r="A157" s="7" t="s">
        <v>18</v>
      </c>
      <c r="B157" s="7" t="s">
        <v>52</v>
      </c>
      <c r="C157" s="6" t="s">
        <v>53</v>
      </c>
      <c r="D157" s="6" t="s">
        <v>21</v>
      </c>
      <c r="E157" s="16">
        <v>3</v>
      </c>
      <c r="F157" s="6" t="s">
        <v>31</v>
      </c>
      <c r="G157" s="6">
        <v>71</v>
      </c>
      <c r="H157" s="18">
        <v>45062</v>
      </c>
      <c r="I157" s="17">
        <v>196500</v>
      </c>
      <c r="J157" s="17">
        <f t="shared" si="16"/>
        <v>2767.605633802817</v>
      </c>
      <c r="K157" s="17"/>
      <c r="L157" s="7" t="s">
        <v>54</v>
      </c>
    </row>
    <row r="158" spans="1:17" s="7" customFormat="1" x14ac:dyDescent="0.25">
      <c r="A158" s="7" t="s">
        <v>18</v>
      </c>
      <c r="B158" s="7" t="s">
        <v>55</v>
      </c>
      <c r="C158" s="6" t="s">
        <v>53</v>
      </c>
      <c r="D158" s="6" t="s">
        <v>21</v>
      </c>
      <c r="E158" s="16">
        <v>3</v>
      </c>
      <c r="F158" s="6" t="s">
        <v>31</v>
      </c>
      <c r="G158" s="6">
        <v>70</v>
      </c>
      <c r="H158" s="18">
        <v>45061</v>
      </c>
      <c r="I158" s="17">
        <v>205000</v>
      </c>
      <c r="J158" s="17">
        <f t="shared" si="16"/>
        <v>2928.5714285714284</v>
      </c>
      <c r="K158" s="17"/>
      <c r="L158" s="7" t="s">
        <v>54</v>
      </c>
    </row>
    <row r="159" spans="1:17" s="7" customFormat="1" x14ac:dyDescent="0.25">
      <c r="A159" s="7" t="s">
        <v>18</v>
      </c>
      <c r="B159" s="7" t="s">
        <v>56</v>
      </c>
      <c r="C159" s="6" t="s">
        <v>57</v>
      </c>
      <c r="D159" s="6" t="s">
        <v>21</v>
      </c>
      <c r="E159" s="16">
        <v>3</v>
      </c>
      <c r="F159" s="6" t="s">
        <v>31</v>
      </c>
      <c r="G159" s="6">
        <v>63</v>
      </c>
      <c r="H159" s="18">
        <v>45058</v>
      </c>
      <c r="I159" s="17">
        <v>160000</v>
      </c>
      <c r="J159" s="17">
        <f t="shared" si="16"/>
        <v>2539.6825396825398</v>
      </c>
      <c r="K159" s="17"/>
      <c r="L159" s="7" t="s">
        <v>58</v>
      </c>
    </row>
    <row r="160" spans="1:17" s="7" customFormat="1" x14ac:dyDescent="0.25">
      <c r="A160" s="7" t="s">
        <v>18</v>
      </c>
      <c r="B160" s="7" t="s">
        <v>59</v>
      </c>
      <c r="C160" s="6" t="s">
        <v>60</v>
      </c>
      <c r="D160" s="6" t="s">
        <v>21</v>
      </c>
      <c r="E160" s="16">
        <v>2</v>
      </c>
      <c r="F160" s="6" t="s">
        <v>31</v>
      </c>
      <c r="G160" s="6">
        <v>62</v>
      </c>
      <c r="H160" s="18">
        <v>45022</v>
      </c>
      <c r="I160" s="17">
        <v>126500</v>
      </c>
      <c r="J160" s="17">
        <f t="shared" si="16"/>
        <v>2040.3225806451612</v>
      </c>
      <c r="K160" s="17"/>
      <c r="L160" s="7" t="s">
        <v>61</v>
      </c>
    </row>
    <row r="161" spans="1:12" s="7" customFormat="1" x14ac:dyDescent="0.25">
      <c r="A161" s="7" t="s">
        <v>18</v>
      </c>
      <c r="B161" s="7" t="s">
        <v>62</v>
      </c>
      <c r="C161" s="6" t="s">
        <v>43</v>
      </c>
      <c r="D161" s="6" t="s">
        <v>21</v>
      </c>
      <c r="E161" s="16">
        <v>3</v>
      </c>
      <c r="F161" s="6" t="s">
        <v>31</v>
      </c>
      <c r="G161" s="6">
        <v>62</v>
      </c>
      <c r="H161" s="18">
        <v>45009</v>
      </c>
      <c r="I161" s="17">
        <v>193000</v>
      </c>
      <c r="J161" s="17">
        <f t="shared" si="16"/>
        <v>3112.9032258064517</v>
      </c>
      <c r="K161" s="17"/>
      <c r="L161" s="7" t="s">
        <v>44</v>
      </c>
    </row>
    <row r="162" spans="1:12" s="7" customFormat="1" x14ac:dyDescent="0.25">
      <c r="A162" s="7" t="s">
        <v>18</v>
      </c>
      <c r="B162" s="7" t="s">
        <v>63</v>
      </c>
      <c r="C162" s="6" t="s">
        <v>64</v>
      </c>
      <c r="D162" s="6" t="s">
        <v>21</v>
      </c>
      <c r="E162" s="16">
        <v>2</v>
      </c>
      <c r="F162" s="6" t="s">
        <v>22</v>
      </c>
      <c r="G162" s="6">
        <v>62</v>
      </c>
      <c r="H162" s="18">
        <v>45002</v>
      </c>
      <c r="I162" s="17">
        <v>146000</v>
      </c>
      <c r="J162" s="17">
        <f t="shared" si="16"/>
        <v>2354.8387096774195</v>
      </c>
      <c r="K162" s="17"/>
      <c r="L162" s="7" t="s">
        <v>54</v>
      </c>
    </row>
    <row r="163" spans="1:12" s="7" customFormat="1" x14ac:dyDescent="0.25">
      <c r="A163" s="7" t="s">
        <v>18</v>
      </c>
      <c r="B163" s="7" t="s">
        <v>65</v>
      </c>
      <c r="C163" s="6" t="s">
        <v>66</v>
      </c>
      <c r="D163" s="6" t="s">
        <v>21</v>
      </c>
      <c r="E163" s="16" t="s">
        <v>67</v>
      </c>
      <c r="F163" s="6" t="s">
        <v>31</v>
      </c>
      <c r="G163" s="6">
        <v>84</v>
      </c>
      <c r="H163" s="18">
        <v>44915</v>
      </c>
      <c r="I163" s="17">
        <v>170000</v>
      </c>
      <c r="J163" s="17">
        <f t="shared" si="16"/>
        <v>2023.8095238095239</v>
      </c>
      <c r="K163" s="17"/>
      <c r="L163" s="7" t="s">
        <v>68</v>
      </c>
    </row>
    <row r="164" spans="1:12" s="7" customFormat="1" x14ac:dyDescent="0.25">
      <c r="A164" s="7" t="s">
        <v>18</v>
      </c>
      <c r="B164" s="7" t="s">
        <v>69</v>
      </c>
      <c r="C164" s="6" t="s">
        <v>20</v>
      </c>
      <c r="D164" s="6" t="s">
        <v>21</v>
      </c>
      <c r="E164" s="16">
        <v>3</v>
      </c>
      <c r="F164" s="6" t="s">
        <v>22</v>
      </c>
      <c r="G164" s="6">
        <v>74</v>
      </c>
      <c r="H164" s="18">
        <v>45216</v>
      </c>
      <c r="I164" s="17">
        <v>215000</v>
      </c>
      <c r="J164" s="17">
        <f t="shared" si="16"/>
        <v>2905.4054054054054</v>
      </c>
      <c r="K164" s="17"/>
      <c r="L164" s="7" t="s">
        <v>70</v>
      </c>
    </row>
    <row r="165" spans="1:12" s="7" customFormat="1" x14ac:dyDescent="0.25">
      <c r="A165" s="7" t="s">
        <v>18</v>
      </c>
      <c r="B165" s="7" t="s">
        <v>71</v>
      </c>
      <c r="C165" s="6" t="s">
        <v>72</v>
      </c>
      <c r="D165" s="6" t="s">
        <v>21</v>
      </c>
      <c r="E165" s="16">
        <v>2</v>
      </c>
      <c r="F165" s="6" t="s">
        <v>31</v>
      </c>
      <c r="G165" s="6">
        <v>74</v>
      </c>
      <c r="H165" s="18">
        <v>45191</v>
      </c>
      <c r="I165" s="17">
        <v>111750</v>
      </c>
      <c r="J165" s="17">
        <f t="shared" si="16"/>
        <v>1510.1351351351352</v>
      </c>
      <c r="K165" s="17"/>
      <c r="L165" s="7" t="s">
        <v>73</v>
      </c>
    </row>
    <row r="166" spans="1:12" s="7" customFormat="1" x14ac:dyDescent="0.25">
      <c r="A166" s="7" t="s">
        <v>18</v>
      </c>
      <c r="B166" s="7" t="s">
        <v>74</v>
      </c>
      <c r="C166" s="6" t="s">
        <v>75</v>
      </c>
      <c r="D166" s="6" t="s">
        <v>21</v>
      </c>
      <c r="E166" s="16">
        <v>3</v>
      </c>
      <c r="F166" s="6" t="s">
        <v>22</v>
      </c>
      <c r="G166" s="6">
        <v>67</v>
      </c>
      <c r="H166" s="18">
        <v>45191</v>
      </c>
      <c r="I166" s="17">
        <v>160000</v>
      </c>
      <c r="J166" s="17">
        <f t="shared" si="16"/>
        <v>2388.0597014925374</v>
      </c>
      <c r="K166" s="17"/>
      <c r="L166" s="7" t="s">
        <v>76</v>
      </c>
    </row>
    <row r="167" spans="1:12" s="7" customFormat="1" x14ac:dyDescent="0.25">
      <c r="A167" s="7" t="s">
        <v>18</v>
      </c>
      <c r="B167" s="7" t="s">
        <v>77</v>
      </c>
      <c r="C167" s="6" t="s">
        <v>78</v>
      </c>
      <c r="D167" s="6" t="s">
        <v>21</v>
      </c>
      <c r="E167" s="16">
        <v>3</v>
      </c>
      <c r="F167" s="6" t="s">
        <v>22</v>
      </c>
      <c r="G167" s="6">
        <v>92</v>
      </c>
      <c r="H167" s="18">
        <v>45170</v>
      </c>
      <c r="I167" s="17">
        <v>367500</v>
      </c>
      <c r="J167" s="17">
        <f t="shared" si="16"/>
        <v>3994.5652173913045</v>
      </c>
      <c r="K167" s="17"/>
      <c r="L167" s="7" t="s">
        <v>79</v>
      </c>
    </row>
    <row r="168" spans="1:12" s="7" customFormat="1" x14ac:dyDescent="0.25">
      <c r="A168" s="7" t="s">
        <v>18</v>
      </c>
      <c r="B168" s="7" t="s">
        <v>80</v>
      </c>
      <c r="C168" s="6" t="s">
        <v>81</v>
      </c>
      <c r="D168" s="6" t="s">
        <v>21</v>
      </c>
      <c r="E168" s="16">
        <v>2</v>
      </c>
      <c r="F168" s="6" t="s">
        <v>31</v>
      </c>
      <c r="G168" s="6">
        <v>62</v>
      </c>
      <c r="H168" s="18">
        <v>45170</v>
      </c>
      <c r="I168" s="17">
        <v>129500</v>
      </c>
      <c r="J168" s="17">
        <f t="shared" si="16"/>
        <v>2088.7096774193546</v>
      </c>
      <c r="K168" s="17"/>
      <c r="L168" s="7" t="s">
        <v>82</v>
      </c>
    </row>
    <row r="169" spans="1:12" s="7" customFormat="1" x14ac:dyDescent="0.25">
      <c r="A169" s="7" t="s">
        <v>18</v>
      </c>
      <c r="B169" s="7" t="s">
        <v>83</v>
      </c>
      <c r="C169" s="6" t="s">
        <v>20</v>
      </c>
      <c r="D169" s="6" t="s">
        <v>21</v>
      </c>
      <c r="E169" s="16">
        <v>3</v>
      </c>
      <c r="F169" s="6" t="s">
        <v>22</v>
      </c>
      <c r="G169" s="6">
        <v>70</v>
      </c>
      <c r="H169" s="18">
        <v>45156</v>
      </c>
      <c r="I169" s="17">
        <v>200000</v>
      </c>
      <c r="J169" s="17">
        <f t="shared" si="16"/>
        <v>2857.1428571428573</v>
      </c>
      <c r="K169" s="17"/>
      <c r="L169" s="7" t="s">
        <v>84</v>
      </c>
    </row>
    <row r="170" spans="1:12" s="7" customFormat="1" x14ac:dyDescent="0.25">
      <c r="A170" s="7" t="s">
        <v>18</v>
      </c>
      <c r="B170" s="7" t="s">
        <v>85</v>
      </c>
      <c r="C170" s="6" t="s">
        <v>86</v>
      </c>
      <c r="D170" s="6" t="s">
        <v>21</v>
      </c>
      <c r="E170" s="16">
        <v>3</v>
      </c>
      <c r="F170" s="6" t="s">
        <v>22</v>
      </c>
      <c r="G170" s="6">
        <v>70</v>
      </c>
      <c r="H170" s="18">
        <v>45154</v>
      </c>
      <c r="I170" s="17">
        <v>165000</v>
      </c>
      <c r="J170" s="17">
        <f t="shared" si="16"/>
        <v>2357.1428571428573</v>
      </c>
      <c r="K170" s="17"/>
      <c r="L170" s="7" t="s">
        <v>87</v>
      </c>
    </row>
    <row r="171" spans="1:12" s="7" customFormat="1" x14ac:dyDescent="0.25">
      <c r="A171" s="7" t="s">
        <v>18</v>
      </c>
      <c r="B171" s="7" t="s">
        <v>88</v>
      </c>
      <c r="C171" s="6" t="s">
        <v>89</v>
      </c>
      <c r="D171" s="6" t="s">
        <v>21</v>
      </c>
      <c r="E171" s="16" t="s">
        <v>67</v>
      </c>
      <c r="F171" s="6" t="s">
        <v>31</v>
      </c>
      <c r="G171" s="6">
        <v>77</v>
      </c>
      <c r="H171" s="18">
        <v>45149</v>
      </c>
      <c r="I171" s="17">
        <v>187500</v>
      </c>
      <c r="J171" s="17">
        <f t="shared" si="16"/>
        <v>2435.0649350649351</v>
      </c>
      <c r="K171" s="17"/>
      <c r="L171" s="7" t="s">
        <v>68</v>
      </c>
    </row>
    <row r="172" spans="1:12" s="7" customFormat="1" x14ac:dyDescent="0.25">
      <c r="A172" s="7" t="s">
        <v>18</v>
      </c>
      <c r="B172" s="7" t="s">
        <v>90</v>
      </c>
      <c r="C172" s="6" t="s">
        <v>91</v>
      </c>
      <c r="D172" s="6" t="s">
        <v>21</v>
      </c>
      <c r="E172" s="16">
        <v>3</v>
      </c>
      <c r="F172" s="6" t="s">
        <v>22</v>
      </c>
      <c r="G172" s="6">
        <v>129</v>
      </c>
      <c r="H172" s="18">
        <v>45142</v>
      </c>
      <c r="I172" s="17">
        <v>440000</v>
      </c>
      <c r="J172" s="17">
        <f t="shared" si="16"/>
        <v>3410.8527131782944</v>
      </c>
      <c r="K172" s="17"/>
      <c r="L172" s="7" t="s">
        <v>92</v>
      </c>
    </row>
    <row r="173" spans="1:12" s="7" customFormat="1" x14ac:dyDescent="0.25">
      <c r="A173" s="7" t="s">
        <v>18</v>
      </c>
      <c r="B173" s="7" t="s">
        <v>93</v>
      </c>
      <c r="C173" s="6" t="s">
        <v>94</v>
      </c>
      <c r="D173" s="6" t="s">
        <v>21</v>
      </c>
      <c r="E173" s="16">
        <v>2</v>
      </c>
      <c r="F173" s="6" t="s">
        <v>31</v>
      </c>
      <c r="G173" s="6">
        <v>62</v>
      </c>
      <c r="H173" s="18">
        <v>45121</v>
      </c>
      <c r="I173" s="17">
        <v>175000</v>
      </c>
      <c r="J173" s="17">
        <f t="shared" si="16"/>
        <v>2822.5806451612902</v>
      </c>
      <c r="K173" s="17"/>
      <c r="L173" s="7" t="s">
        <v>95</v>
      </c>
    </row>
    <row r="174" spans="1:12" x14ac:dyDescent="0.25">
      <c r="J174" s="17"/>
      <c r="K174" s="17"/>
    </row>
    <row r="175" spans="1:12" x14ac:dyDescent="0.25">
      <c r="A175" s="7" t="s">
        <v>96</v>
      </c>
      <c r="B175" s="7" t="s">
        <v>97</v>
      </c>
      <c r="C175" s="6" t="s">
        <v>98</v>
      </c>
      <c r="D175" s="6" t="s">
        <v>99</v>
      </c>
      <c r="F175" s="6" t="s">
        <v>22</v>
      </c>
      <c r="G175" s="6">
        <v>71</v>
      </c>
      <c r="H175" s="21">
        <v>45408</v>
      </c>
      <c r="I175" s="17">
        <v>112500</v>
      </c>
      <c r="J175" s="17">
        <f t="shared" si="16"/>
        <v>1584.5070422535211</v>
      </c>
      <c r="K175" s="17"/>
      <c r="L175" s="7" t="s">
        <v>100</v>
      </c>
    </row>
    <row r="176" spans="1:12" hidden="1" x14ac:dyDescent="0.25">
      <c r="A176" s="7" t="s">
        <v>96</v>
      </c>
      <c r="B176" s="7" t="s">
        <v>101</v>
      </c>
      <c r="C176" s="6" t="s">
        <v>37</v>
      </c>
      <c r="D176" s="6" t="s">
        <v>99</v>
      </c>
      <c r="F176" s="6" t="s">
        <v>22</v>
      </c>
      <c r="G176" s="6">
        <v>140</v>
      </c>
      <c r="H176" s="21">
        <v>45394</v>
      </c>
      <c r="I176" s="17">
        <v>70000</v>
      </c>
      <c r="J176" s="17">
        <f t="shared" si="16"/>
        <v>500</v>
      </c>
      <c r="K176" s="17"/>
      <c r="L176" s="7" t="s">
        <v>100</v>
      </c>
    </row>
    <row r="177" spans="1:17" x14ac:dyDescent="0.25">
      <c r="A177" s="7" t="s">
        <v>96</v>
      </c>
      <c r="B177" s="7" t="s">
        <v>102</v>
      </c>
      <c r="C177" s="6" t="s">
        <v>103</v>
      </c>
      <c r="D177" s="6" t="s">
        <v>104</v>
      </c>
      <c r="E177">
        <v>2</v>
      </c>
      <c r="F177" s="6" t="s">
        <v>22</v>
      </c>
      <c r="G177" s="6">
        <v>63</v>
      </c>
      <c r="H177" s="21">
        <v>45366</v>
      </c>
      <c r="I177" s="17">
        <v>110000</v>
      </c>
      <c r="J177" s="17">
        <f t="shared" si="16"/>
        <v>1746.031746031746</v>
      </c>
      <c r="K177" s="17"/>
      <c r="L177" s="7" t="s">
        <v>105</v>
      </c>
    </row>
    <row r="178" spans="1:17" x14ac:dyDescent="0.25">
      <c r="A178" s="7" t="s">
        <v>96</v>
      </c>
      <c r="B178" s="7" t="s">
        <v>106</v>
      </c>
      <c r="C178" s="6" t="s">
        <v>107</v>
      </c>
      <c r="D178" s="6" t="s">
        <v>104</v>
      </c>
      <c r="E178">
        <v>3</v>
      </c>
      <c r="F178" s="6" t="s">
        <v>22</v>
      </c>
      <c r="G178" s="6">
        <v>73</v>
      </c>
      <c r="H178" s="21">
        <v>45343</v>
      </c>
      <c r="I178" s="17">
        <v>130000</v>
      </c>
      <c r="J178" s="17">
        <f t="shared" si="16"/>
        <v>1780.8219178082193</v>
      </c>
      <c r="K178" s="17"/>
      <c r="L178" s="7" t="s">
        <v>108</v>
      </c>
      <c r="N178" t="s">
        <v>109</v>
      </c>
      <c r="O178" s="22">
        <v>105000</v>
      </c>
      <c r="P178" s="22">
        <v>1598</v>
      </c>
      <c r="Q178" s="23">
        <f>P178*1.15</f>
        <v>1837.6999999999998</v>
      </c>
    </row>
    <row r="179" spans="1:17" x14ac:dyDescent="0.25">
      <c r="A179" s="7" t="s">
        <v>96</v>
      </c>
      <c r="B179" s="7" t="s">
        <v>110</v>
      </c>
      <c r="C179" s="6" t="s">
        <v>111</v>
      </c>
      <c r="D179" s="6" t="s">
        <v>104</v>
      </c>
      <c r="E179">
        <v>3</v>
      </c>
      <c r="F179" s="6" t="s">
        <v>31</v>
      </c>
      <c r="G179" s="6">
        <v>72</v>
      </c>
      <c r="H179" s="21">
        <v>45336</v>
      </c>
      <c r="I179" s="17">
        <v>125000</v>
      </c>
      <c r="J179" s="17">
        <f t="shared" si="16"/>
        <v>1736.1111111111111</v>
      </c>
      <c r="K179" s="17"/>
      <c r="L179" s="7" t="s">
        <v>112</v>
      </c>
      <c r="N179" t="s">
        <v>113</v>
      </c>
      <c r="O179" s="22">
        <v>148000</v>
      </c>
      <c r="P179" s="22">
        <v>1909</v>
      </c>
      <c r="Q179" s="23">
        <f>P179*1.15</f>
        <v>2195.35</v>
      </c>
    </row>
    <row r="180" spans="1:17" hidden="1" x14ac:dyDescent="0.25">
      <c r="A180" s="7" t="s">
        <v>96</v>
      </c>
      <c r="B180" s="7" t="s">
        <v>114</v>
      </c>
      <c r="C180" s="6" t="s">
        <v>115</v>
      </c>
      <c r="D180" s="6" t="s">
        <v>99</v>
      </c>
      <c r="F180" s="6" t="s">
        <v>22</v>
      </c>
      <c r="G180" s="6">
        <v>97</v>
      </c>
      <c r="H180" s="21">
        <v>45331</v>
      </c>
      <c r="I180" s="17">
        <v>105000</v>
      </c>
      <c r="J180" s="17">
        <f t="shared" si="16"/>
        <v>1082.4742268041236</v>
      </c>
      <c r="K180" s="17"/>
      <c r="L180" s="7" t="s">
        <v>100</v>
      </c>
    </row>
    <row r="181" spans="1:17" x14ac:dyDescent="0.25">
      <c r="A181" s="7" t="s">
        <v>96</v>
      </c>
      <c r="B181" s="7" t="s">
        <v>116</v>
      </c>
      <c r="C181" s="6" t="s">
        <v>117</v>
      </c>
      <c r="D181" s="6" t="s">
        <v>104</v>
      </c>
      <c r="E181">
        <v>3</v>
      </c>
      <c r="F181" s="6" t="s">
        <v>31</v>
      </c>
      <c r="G181" s="6">
        <v>99</v>
      </c>
      <c r="H181" s="21">
        <v>45317</v>
      </c>
      <c r="I181" s="17">
        <v>147000</v>
      </c>
      <c r="J181" s="17">
        <f t="shared" si="16"/>
        <v>1484.8484848484848</v>
      </c>
      <c r="K181" s="17"/>
      <c r="L181" s="7" t="s">
        <v>118</v>
      </c>
    </row>
    <row r="182" spans="1:17" x14ac:dyDescent="0.25">
      <c r="A182" s="7" t="s">
        <v>96</v>
      </c>
      <c r="B182" s="7" t="s">
        <v>119</v>
      </c>
      <c r="C182" s="6" t="s">
        <v>120</v>
      </c>
      <c r="D182" s="6" t="s">
        <v>121</v>
      </c>
      <c r="E182">
        <v>2</v>
      </c>
      <c r="F182" s="6" t="s">
        <v>31</v>
      </c>
      <c r="G182" s="6">
        <v>69</v>
      </c>
      <c r="H182" s="21">
        <v>45310</v>
      </c>
      <c r="I182" s="17">
        <v>100000</v>
      </c>
      <c r="J182" s="17">
        <f t="shared" si="16"/>
        <v>1449.2753623188405</v>
      </c>
      <c r="K182" s="17"/>
      <c r="L182" s="7" t="s">
        <v>122</v>
      </c>
      <c r="N182" t="s">
        <v>123</v>
      </c>
      <c r="O182">
        <v>1823</v>
      </c>
      <c r="P182">
        <f>O182*1.15</f>
        <v>2096.4499999999998</v>
      </c>
    </row>
    <row r="183" spans="1:17" x14ac:dyDescent="0.25">
      <c r="A183" s="7" t="s">
        <v>96</v>
      </c>
      <c r="B183" s="7" t="s">
        <v>124</v>
      </c>
      <c r="C183" s="6" t="s">
        <v>125</v>
      </c>
      <c r="D183" s="6" t="s">
        <v>121</v>
      </c>
      <c r="E183">
        <v>3</v>
      </c>
      <c r="F183" s="6" t="s">
        <v>31</v>
      </c>
      <c r="G183" s="6">
        <v>83</v>
      </c>
      <c r="H183" s="21">
        <v>45275</v>
      </c>
      <c r="I183" s="17">
        <v>190000</v>
      </c>
      <c r="J183" s="17">
        <f t="shared" si="16"/>
        <v>2289.1566265060242</v>
      </c>
      <c r="K183" s="17"/>
      <c r="L183" s="7" t="s">
        <v>126</v>
      </c>
    </row>
    <row r="184" spans="1:17" hidden="1" x14ac:dyDescent="0.25">
      <c r="A184" s="7" t="s">
        <v>96</v>
      </c>
      <c r="B184" s="7" t="s">
        <v>127</v>
      </c>
      <c r="C184" s="6" t="s">
        <v>128</v>
      </c>
      <c r="D184" s="6" t="s">
        <v>121</v>
      </c>
      <c r="E184">
        <v>3</v>
      </c>
      <c r="F184" s="6" t="s">
        <v>31</v>
      </c>
      <c r="G184" s="6">
        <v>114</v>
      </c>
      <c r="H184" s="21">
        <v>45260</v>
      </c>
      <c r="I184" s="17">
        <v>100000</v>
      </c>
      <c r="J184" s="17">
        <f t="shared" si="16"/>
        <v>877.19298245614038</v>
      </c>
      <c r="K184" s="17"/>
      <c r="L184" s="7" t="s">
        <v>129</v>
      </c>
    </row>
    <row r="185" spans="1:17" x14ac:dyDescent="0.25">
      <c r="A185" s="7" t="s">
        <v>96</v>
      </c>
      <c r="B185" s="7" t="s">
        <v>130</v>
      </c>
      <c r="C185" s="6" t="s">
        <v>131</v>
      </c>
      <c r="D185" s="6" t="s">
        <v>104</v>
      </c>
      <c r="E185">
        <v>3</v>
      </c>
      <c r="F185" s="6" t="s">
        <v>22</v>
      </c>
      <c r="G185" s="6">
        <v>77</v>
      </c>
      <c r="H185" s="21">
        <v>45226</v>
      </c>
      <c r="I185" s="17">
        <v>170000</v>
      </c>
      <c r="J185" s="17">
        <f t="shared" si="16"/>
        <v>2207.7922077922076</v>
      </c>
      <c r="K185" s="17"/>
      <c r="L185" s="7" t="s">
        <v>132</v>
      </c>
    </row>
    <row r="186" spans="1:17" x14ac:dyDescent="0.25">
      <c r="A186" s="7" t="s">
        <v>96</v>
      </c>
      <c r="B186" s="7" t="s">
        <v>133</v>
      </c>
      <c r="C186" s="6" t="s">
        <v>134</v>
      </c>
      <c r="D186" s="6" t="s">
        <v>104</v>
      </c>
      <c r="E186">
        <v>3</v>
      </c>
      <c r="F186" s="6" t="s">
        <v>31</v>
      </c>
      <c r="G186" s="6">
        <v>86</v>
      </c>
      <c r="H186" s="6" t="s">
        <v>135</v>
      </c>
      <c r="I186" s="17">
        <v>148000</v>
      </c>
      <c r="J186" s="17">
        <f t="shared" si="16"/>
        <v>1720.9302325581396</v>
      </c>
      <c r="K186" s="17"/>
      <c r="L186" s="7" t="s">
        <v>129</v>
      </c>
    </row>
    <row r="187" spans="1:17" hidden="1" x14ac:dyDescent="0.25">
      <c r="A187" s="7" t="s">
        <v>96</v>
      </c>
      <c r="B187" s="7" t="s">
        <v>136</v>
      </c>
      <c r="C187" s="6" t="s">
        <v>137</v>
      </c>
      <c r="D187" s="6" t="s">
        <v>121</v>
      </c>
      <c r="E187">
        <v>4</v>
      </c>
      <c r="F187" s="6" t="s">
        <v>22</v>
      </c>
      <c r="G187" s="6">
        <v>181</v>
      </c>
      <c r="H187" s="21">
        <v>45204</v>
      </c>
      <c r="I187" s="17">
        <v>170000</v>
      </c>
      <c r="J187" s="17">
        <f t="shared" si="16"/>
        <v>939.22651933701661</v>
      </c>
      <c r="K187" s="17"/>
      <c r="L187" s="7" t="s">
        <v>138</v>
      </c>
    </row>
    <row r="188" spans="1:17" x14ac:dyDescent="0.25">
      <c r="A188" s="7" t="s">
        <v>96</v>
      </c>
      <c r="B188" s="7" t="s">
        <v>139</v>
      </c>
      <c r="C188" s="6" t="s">
        <v>140</v>
      </c>
      <c r="D188" s="6" t="s">
        <v>104</v>
      </c>
      <c r="E188">
        <v>3</v>
      </c>
      <c r="F188" s="6" t="s">
        <v>22</v>
      </c>
      <c r="G188" s="6">
        <v>73</v>
      </c>
      <c r="H188" s="21">
        <v>45202</v>
      </c>
      <c r="I188" s="17">
        <v>122000</v>
      </c>
      <c r="J188" s="17">
        <f t="shared" si="16"/>
        <v>1671.2328767123288</v>
      </c>
      <c r="K188" s="17"/>
      <c r="L188" s="7" t="s">
        <v>141</v>
      </c>
    </row>
    <row r="189" spans="1:17" ht="30" x14ac:dyDescent="0.25">
      <c r="A189" s="7" t="s">
        <v>96</v>
      </c>
      <c r="B189" s="7" t="s">
        <v>142</v>
      </c>
      <c r="C189" s="6" t="s">
        <v>143</v>
      </c>
      <c r="D189" s="6" t="s">
        <v>121</v>
      </c>
      <c r="E189">
        <v>3</v>
      </c>
      <c r="F189" s="6" t="s">
        <v>22</v>
      </c>
      <c r="G189" s="6">
        <v>84</v>
      </c>
      <c r="H189" s="21">
        <v>45201</v>
      </c>
      <c r="I189" s="17">
        <v>200000</v>
      </c>
      <c r="J189" s="17">
        <f t="shared" si="16"/>
        <v>2380.9523809523807</v>
      </c>
      <c r="K189" s="17"/>
      <c r="L189" s="7" t="s">
        <v>144</v>
      </c>
    </row>
    <row r="190" spans="1:17" x14ac:dyDescent="0.25">
      <c r="A190" s="7"/>
      <c r="J190" s="17"/>
      <c r="K190" s="17"/>
    </row>
    <row r="191" spans="1:17" x14ac:dyDescent="0.25">
      <c r="A191" s="7" t="s">
        <v>96</v>
      </c>
      <c r="B191" s="7" t="s">
        <v>145</v>
      </c>
      <c r="C191" s="6" t="s">
        <v>146</v>
      </c>
      <c r="D191" s="6" t="s">
        <v>104</v>
      </c>
      <c r="E191">
        <v>4</v>
      </c>
      <c r="F191" s="6" t="s">
        <v>22</v>
      </c>
      <c r="G191" s="6">
        <v>150</v>
      </c>
      <c r="H191" s="21">
        <v>45429</v>
      </c>
      <c r="I191" s="17">
        <v>280000</v>
      </c>
      <c r="J191" s="17">
        <f t="shared" si="16"/>
        <v>1866.6666666666667</v>
      </c>
      <c r="K191" s="17"/>
      <c r="L191" s="7" t="s">
        <v>147</v>
      </c>
    </row>
    <row r="192" spans="1:17" hidden="1" x14ac:dyDescent="0.25">
      <c r="A192" s="7" t="s">
        <v>96</v>
      </c>
      <c r="B192" s="7" t="s">
        <v>148</v>
      </c>
      <c r="C192" s="6" t="s">
        <v>149</v>
      </c>
      <c r="D192" s="6" t="s">
        <v>121</v>
      </c>
      <c r="E192">
        <v>4</v>
      </c>
      <c r="F192" s="6" t="s">
        <v>22</v>
      </c>
      <c r="G192" s="6">
        <v>254</v>
      </c>
      <c r="H192" s="21">
        <v>45352</v>
      </c>
      <c r="I192" s="17">
        <v>245000</v>
      </c>
      <c r="J192" s="17">
        <f t="shared" si="16"/>
        <v>964.56692913385825</v>
      </c>
      <c r="K192" s="17"/>
      <c r="L192" s="7" t="s">
        <v>150</v>
      </c>
    </row>
    <row r="193" spans="1:17" x14ac:dyDescent="0.25">
      <c r="A193" s="7" t="s">
        <v>96</v>
      </c>
      <c r="B193" s="7" t="s">
        <v>151</v>
      </c>
      <c r="C193" s="6" t="s">
        <v>152</v>
      </c>
      <c r="D193" s="6" t="s">
        <v>121</v>
      </c>
      <c r="E193">
        <v>4</v>
      </c>
      <c r="F193" s="6" t="s">
        <v>22</v>
      </c>
      <c r="G193" s="6">
        <v>183</v>
      </c>
      <c r="H193" s="21">
        <v>45331</v>
      </c>
      <c r="I193" s="17">
        <v>380000</v>
      </c>
      <c r="J193" s="17">
        <f t="shared" si="16"/>
        <v>2076.5027322404371</v>
      </c>
      <c r="K193" s="17"/>
      <c r="L193" s="7" t="s">
        <v>153</v>
      </c>
      <c r="N193" t="s">
        <v>154</v>
      </c>
      <c r="O193">
        <v>1869</v>
      </c>
      <c r="P193">
        <f>O193*1.15</f>
        <v>2149.35</v>
      </c>
    </row>
    <row r="194" spans="1:17" x14ac:dyDescent="0.25">
      <c r="A194" s="7" t="s">
        <v>96</v>
      </c>
      <c r="B194" s="7" t="s">
        <v>155</v>
      </c>
      <c r="C194" s="6" t="s">
        <v>156</v>
      </c>
      <c r="D194" s="6" t="s">
        <v>121</v>
      </c>
      <c r="E194">
        <v>4</v>
      </c>
      <c r="F194" s="6" t="s">
        <v>22</v>
      </c>
      <c r="G194" s="6">
        <v>129</v>
      </c>
      <c r="H194" s="21">
        <v>45303</v>
      </c>
      <c r="I194" s="17">
        <v>275000</v>
      </c>
      <c r="J194" s="17">
        <f t="shared" si="16"/>
        <v>2131.7829457364342</v>
      </c>
      <c r="K194" s="17"/>
      <c r="L194" s="7" t="s">
        <v>157</v>
      </c>
    </row>
    <row r="195" spans="1:17" x14ac:dyDescent="0.25">
      <c r="A195" s="7" t="s">
        <v>96</v>
      </c>
      <c r="B195" s="7" t="s">
        <v>158</v>
      </c>
      <c r="C195" s="6" t="s">
        <v>159</v>
      </c>
      <c r="D195" s="6" t="s">
        <v>104</v>
      </c>
      <c r="E195">
        <v>4</v>
      </c>
      <c r="F195" s="6" t="s">
        <v>22</v>
      </c>
      <c r="G195" s="6">
        <v>165</v>
      </c>
      <c r="H195" s="21">
        <v>45281</v>
      </c>
      <c r="I195" s="17">
        <v>245000</v>
      </c>
      <c r="J195" s="17">
        <f t="shared" si="16"/>
        <v>1484.8484848484848</v>
      </c>
      <c r="K195" s="17"/>
      <c r="L195" s="7" t="s">
        <v>160</v>
      </c>
    </row>
    <row r="196" spans="1:17" x14ac:dyDescent="0.25">
      <c r="A196" s="7" t="s">
        <v>96</v>
      </c>
      <c r="B196" s="7" t="s">
        <v>161</v>
      </c>
      <c r="C196" s="6" t="s">
        <v>162</v>
      </c>
      <c r="D196" s="6" t="s">
        <v>121</v>
      </c>
      <c r="E196">
        <v>4</v>
      </c>
      <c r="F196" s="6" t="s">
        <v>22</v>
      </c>
      <c r="G196" s="6">
        <v>128</v>
      </c>
      <c r="H196" s="21">
        <v>45261</v>
      </c>
      <c r="I196" s="17">
        <v>221000</v>
      </c>
      <c r="J196" s="17">
        <f t="shared" si="16"/>
        <v>1726.5625</v>
      </c>
      <c r="K196" s="17"/>
      <c r="L196" s="7" t="s">
        <v>163</v>
      </c>
    </row>
    <row r="197" spans="1:17" x14ac:dyDescent="0.25">
      <c r="A197" s="7" t="s">
        <v>96</v>
      </c>
      <c r="B197" s="7" t="s">
        <v>164</v>
      </c>
      <c r="C197" s="6" t="s">
        <v>165</v>
      </c>
      <c r="D197" s="6" t="s">
        <v>104</v>
      </c>
      <c r="E197">
        <v>4</v>
      </c>
      <c r="F197" s="6" t="s">
        <v>22</v>
      </c>
      <c r="G197" s="6">
        <v>133</v>
      </c>
      <c r="H197" s="21">
        <v>45240</v>
      </c>
      <c r="I197" s="17">
        <v>215000</v>
      </c>
      <c r="J197" s="17">
        <f t="shared" si="16"/>
        <v>1616.5413533834587</v>
      </c>
      <c r="K197" s="17"/>
      <c r="L197" s="7" t="s">
        <v>166</v>
      </c>
    </row>
    <row r="198" spans="1:17" x14ac:dyDescent="0.25">
      <c r="A198" s="7" t="s">
        <v>96</v>
      </c>
      <c r="B198" s="7" t="s">
        <v>167</v>
      </c>
      <c r="C198" s="6" t="s">
        <v>168</v>
      </c>
      <c r="D198" s="6" t="s">
        <v>104</v>
      </c>
      <c r="E198">
        <v>4</v>
      </c>
      <c r="F198" s="6" t="s">
        <v>22</v>
      </c>
      <c r="G198" s="6">
        <v>157</v>
      </c>
      <c r="H198" s="21">
        <v>45226</v>
      </c>
      <c r="I198" s="17">
        <v>282000</v>
      </c>
      <c r="J198" s="17">
        <f t="shared" si="16"/>
        <v>1796.1783439490446</v>
      </c>
      <c r="K198" s="17"/>
      <c r="L198" s="7" t="s">
        <v>169</v>
      </c>
    </row>
    <row r="199" spans="1:17" hidden="1" x14ac:dyDescent="0.25">
      <c r="A199" s="7" t="s">
        <v>96</v>
      </c>
      <c r="B199" s="7" t="s">
        <v>136</v>
      </c>
      <c r="C199" s="6" t="s">
        <v>137</v>
      </c>
      <c r="D199" s="6" t="s">
        <v>121</v>
      </c>
      <c r="E199">
        <v>4</v>
      </c>
      <c r="F199" s="6" t="s">
        <v>22</v>
      </c>
      <c r="G199" s="6">
        <v>181</v>
      </c>
      <c r="H199" s="21">
        <v>45204</v>
      </c>
      <c r="I199" s="17">
        <v>170000</v>
      </c>
      <c r="J199" s="17">
        <f t="shared" si="16"/>
        <v>939.22651933701661</v>
      </c>
      <c r="K199" s="17"/>
      <c r="L199" s="7" t="s">
        <v>170</v>
      </c>
    </row>
    <row r="200" spans="1:17" x14ac:dyDescent="0.25">
      <c r="A200" s="7" t="s">
        <v>96</v>
      </c>
      <c r="B200" s="7" t="s">
        <v>171</v>
      </c>
      <c r="C200" s="6" t="s">
        <v>172</v>
      </c>
      <c r="D200" s="6" t="s">
        <v>104</v>
      </c>
      <c r="E200">
        <v>4</v>
      </c>
      <c r="F200" s="6" t="s">
        <v>22</v>
      </c>
      <c r="G200" s="6">
        <v>77</v>
      </c>
      <c r="H200" s="21">
        <v>45204</v>
      </c>
      <c r="I200" s="17">
        <v>138836</v>
      </c>
      <c r="J200" s="17">
        <f t="shared" si="16"/>
        <v>1803.0649350649351</v>
      </c>
      <c r="K200" s="17"/>
      <c r="L200" s="7" t="s">
        <v>173</v>
      </c>
    </row>
    <row r="201" spans="1:17" x14ac:dyDescent="0.25">
      <c r="A201" s="7" t="s">
        <v>96</v>
      </c>
      <c r="B201" s="7" t="s">
        <v>174</v>
      </c>
      <c r="C201" s="6" t="s">
        <v>175</v>
      </c>
      <c r="D201" s="6" t="s">
        <v>121</v>
      </c>
      <c r="E201">
        <v>4</v>
      </c>
      <c r="F201" s="6" t="s">
        <v>22</v>
      </c>
      <c r="G201" s="6">
        <v>97</v>
      </c>
      <c r="H201" s="21">
        <v>45198</v>
      </c>
      <c r="I201" s="17">
        <v>225000</v>
      </c>
      <c r="J201" s="17">
        <f t="shared" si="16"/>
        <v>2319.5876288659792</v>
      </c>
      <c r="K201" s="17"/>
      <c r="L201" s="7" t="s">
        <v>176</v>
      </c>
    </row>
    <row r="202" spans="1:17" x14ac:dyDescent="0.25">
      <c r="A202" s="7"/>
      <c r="J202" s="17"/>
      <c r="K202" s="17"/>
    </row>
    <row r="203" spans="1:17" ht="30" x14ac:dyDescent="0.25">
      <c r="A203" s="7" t="s">
        <v>177</v>
      </c>
      <c r="B203" s="7" t="s">
        <v>178</v>
      </c>
      <c r="C203" s="6" t="s">
        <v>179</v>
      </c>
      <c r="D203" s="6" t="s">
        <v>180</v>
      </c>
      <c r="E203">
        <v>4</v>
      </c>
      <c r="F203" s="6" t="s">
        <v>31</v>
      </c>
      <c r="G203" s="6">
        <v>105</v>
      </c>
      <c r="H203" s="21">
        <v>45450</v>
      </c>
      <c r="I203" s="17">
        <v>329950</v>
      </c>
      <c r="J203" s="17">
        <f t="shared" si="16"/>
        <v>3142.3809523809523</v>
      </c>
      <c r="K203" s="17"/>
      <c r="L203" s="7" t="s">
        <v>181</v>
      </c>
      <c r="N203" t="s">
        <v>182</v>
      </c>
      <c r="O203" s="22">
        <v>241500</v>
      </c>
      <c r="P203" s="22">
        <v>2543</v>
      </c>
      <c r="Q203" s="23">
        <f>P203*1.15</f>
        <v>2924.45</v>
      </c>
    </row>
    <row r="204" spans="1:17" x14ac:dyDescent="0.25">
      <c r="A204" s="7" t="s">
        <v>177</v>
      </c>
      <c r="B204" s="7" t="s">
        <v>183</v>
      </c>
      <c r="C204" s="6" t="s">
        <v>184</v>
      </c>
      <c r="D204" s="6" t="s">
        <v>180</v>
      </c>
      <c r="E204">
        <v>4</v>
      </c>
      <c r="F204" s="6" t="s">
        <v>31</v>
      </c>
      <c r="G204" s="6">
        <v>115</v>
      </c>
      <c r="H204" s="21">
        <v>45449</v>
      </c>
      <c r="I204" s="17">
        <v>382000</v>
      </c>
      <c r="J204" s="17">
        <f t="shared" si="16"/>
        <v>3321.7391304347825</v>
      </c>
      <c r="K204" s="17"/>
      <c r="L204" t="s">
        <v>185</v>
      </c>
      <c r="N204" t="s">
        <v>186</v>
      </c>
      <c r="O204" s="22">
        <v>331000</v>
      </c>
      <c r="P204" s="22">
        <v>3078</v>
      </c>
      <c r="Q204" s="23">
        <f>P204*1.15</f>
        <v>3539.7</v>
      </c>
    </row>
    <row r="205" spans="1:17" hidden="1" x14ac:dyDescent="0.25">
      <c r="A205" s="7" t="s">
        <v>177</v>
      </c>
      <c r="B205" s="7" t="s">
        <v>187</v>
      </c>
      <c r="C205" s="6" t="s">
        <v>188</v>
      </c>
      <c r="D205" s="6" t="s">
        <v>180</v>
      </c>
      <c r="E205">
        <v>3</v>
      </c>
      <c r="F205" s="6" t="s">
        <v>31</v>
      </c>
      <c r="G205" s="6">
        <v>151</v>
      </c>
      <c r="H205" s="21">
        <v>45447</v>
      </c>
      <c r="I205" s="17">
        <v>205000</v>
      </c>
      <c r="J205" s="17">
        <f t="shared" si="16"/>
        <v>1357.6158940397352</v>
      </c>
      <c r="K205" s="17"/>
      <c r="L205" t="s">
        <v>189</v>
      </c>
    </row>
    <row r="206" spans="1:17" x14ac:dyDescent="0.25">
      <c r="A206" s="7" t="s">
        <v>177</v>
      </c>
      <c r="B206" s="7" t="s">
        <v>190</v>
      </c>
      <c r="C206" s="6" t="s">
        <v>191</v>
      </c>
      <c r="D206" s="6" t="s">
        <v>180</v>
      </c>
      <c r="E206">
        <v>3</v>
      </c>
      <c r="F206" s="6" t="s">
        <v>31</v>
      </c>
      <c r="G206" s="6">
        <v>125</v>
      </c>
      <c r="H206" s="21">
        <v>45440</v>
      </c>
      <c r="I206" s="17">
        <v>265000</v>
      </c>
      <c r="J206" s="17">
        <f t="shared" si="16"/>
        <v>2120</v>
      </c>
      <c r="K206" s="17"/>
      <c r="L206" t="s">
        <v>192</v>
      </c>
      <c r="N206" t="s">
        <v>193</v>
      </c>
      <c r="O206">
        <v>2892</v>
      </c>
      <c r="P206">
        <f>O206*1.15</f>
        <v>3325.7999999999997</v>
      </c>
    </row>
    <row r="207" spans="1:17" x14ac:dyDescent="0.25">
      <c r="A207" s="7" t="s">
        <v>177</v>
      </c>
      <c r="B207" s="7" t="s">
        <v>194</v>
      </c>
      <c r="C207" s="6" t="s">
        <v>195</v>
      </c>
      <c r="D207" s="6" t="s">
        <v>180</v>
      </c>
      <c r="E207">
        <v>4</v>
      </c>
      <c r="F207" s="6" t="s">
        <v>31</v>
      </c>
      <c r="G207" s="6">
        <v>102</v>
      </c>
      <c r="H207" s="21">
        <v>45440</v>
      </c>
      <c r="I207" s="17">
        <v>365000</v>
      </c>
      <c r="J207" s="17">
        <f t="shared" si="16"/>
        <v>3578.4313725490197</v>
      </c>
      <c r="K207" s="17"/>
      <c r="L207" t="s">
        <v>196</v>
      </c>
    </row>
    <row r="208" spans="1:17" x14ac:dyDescent="0.25">
      <c r="A208" s="7" t="s">
        <v>177</v>
      </c>
      <c r="B208" s="7" t="s">
        <v>197</v>
      </c>
      <c r="C208" s="6" t="s">
        <v>198</v>
      </c>
      <c r="D208" s="6" t="s">
        <v>180</v>
      </c>
      <c r="E208">
        <v>3</v>
      </c>
      <c r="F208" s="6" t="s">
        <v>31</v>
      </c>
      <c r="G208" s="6">
        <v>86</v>
      </c>
      <c r="H208" s="21">
        <v>45429</v>
      </c>
      <c r="I208" s="17">
        <v>255000</v>
      </c>
      <c r="J208" s="17">
        <f t="shared" si="16"/>
        <v>2965.1162790697676</v>
      </c>
      <c r="K208" s="17"/>
      <c r="L208" t="s">
        <v>196</v>
      </c>
    </row>
    <row r="209" spans="1:16" hidden="1" x14ac:dyDescent="0.25">
      <c r="A209" s="7" t="s">
        <v>177</v>
      </c>
      <c r="B209" s="7" t="s">
        <v>199</v>
      </c>
      <c r="C209" s="6" t="s">
        <v>200</v>
      </c>
      <c r="D209" s="6" t="s">
        <v>180</v>
      </c>
      <c r="E209">
        <v>4</v>
      </c>
      <c r="F209" s="6" t="s">
        <v>31</v>
      </c>
      <c r="G209" s="6">
        <v>87</v>
      </c>
      <c r="H209" s="21">
        <v>45422</v>
      </c>
      <c r="I209" s="17">
        <v>365000</v>
      </c>
      <c r="J209" s="17">
        <f t="shared" si="16"/>
        <v>4195.4022988505749</v>
      </c>
      <c r="K209" s="17"/>
      <c r="L209" t="s">
        <v>201</v>
      </c>
    </row>
    <row r="210" spans="1:16" x14ac:dyDescent="0.25">
      <c r="A210" s="7" t="s">
        <v>177</v>
      </c>
      <c r="B210" s="7" t="s">
        <v>202</v>
      </c>
      <c r="C210" s="6" t="s">
        <v>203</v>
      </c>
      <c r="D210" s="6" t="s">
        <v>180</v>
      </c>
      <c r="E210">
        <v>4</v>
      </c>
      <c r="F210" s="6" t="s">
        <v>22</v>
      </c>
      <c r="G210" s="6">
        <v>102</v>
      </c>
      <c r="H210" s="21">
        <v>45421</v>
      </c>
      <c r="I210" s="17">
        <v>335000</v>
      </c>
      <c r="J210" s="17">
        <f t="shared" si="16"/>
        <v>3284.3137254901962</v>
      </c>
      <c r="K210" s="17"/>
      <c r="L210" t="s">
        <v>196</v>
      </c>
    </row>
    <row r="211" spans="1:16" x14ac:dyDescent="0.25">
      <c r="A211" s="7" t="s">
        <v>177</v>
      </c>
      <c r="B211" s="7" t="s">
        <v>204</v>
      </c>
      <c r="C211" s="6" t="s">
        <v>205</v>
      </c>
      <c r="D211" s="6" t="s">
        <v>180</v>
      </c>
      <c r="E211">
        <v>4</v>
      </c>
      <c r="F211" s="6" t="s">
        <v>31</v>
      </c>
      <c r="G211" s="6">
        <v>127</v>
      </c>
      <c r="H211" s="21">
        <v>45415</v>
      </c>
      <c r="I211" s="17">
        <v>262000</v>
      </c>
      <c r="J211" s="17">
        <f t="shared" si="16"/>
        <v>2062.9921259842517</v>
      </c>
      <c r="K211" s="17"/>
      <c r="L211" t="s">
        <v>206</v>
      </c>
    </row>
    <row r="212" spans="1:16" x14ac:dyDescent="0.25">
      <c r="A212" s="7"/>
      <c r="J212" s="17"/>
      <c r="K212" s="17"/>
    </row>
    <row r="213" spans="1:16" x14ac:dyDescent="0.25">
      <c r="A213" s="7"/>
      <c r="J213" s="17"/>
      <c r="K213" s="17"/>
    </row>
    <row r="214" spans="1:16" x14ac:dyDescent="0.25">
      <c r="A214" s="7" t="s">
        <v>177</v>
      </c>
      <c r="B214" s="7" t="s">
        <v>207</v>
      </c>
      <c r="C214" s="6" t="s">
        <v>208</v>
      </c>
      <c r="D214" s="6" t="s">
        <v>180</v>
      </c>
      <c r="E214">
        <v>5</v>
      </c>
      <c r="F214" s="6" t="s">
        <v>31</v>
      </c>
      <c r="G214" s="6">
        <v>116</v>
      </c>
      <c r="H214" s="21">
        <v>45488</v>
      </c>
      <c r="I214" s="17">
        <v>432500</v>
      </c>
      <c r="J214" s="17">
        <f t="shared" si="16"/>
        <v>3728.4482758620688</v>
      </c>
      <c r="K214" s="17"/>
      <c r="L214" t="s">
        <v>209</v>
      </c>
    </row>
    <row r="215" spans="1:16" x14ac:dyDescent="0.25">
      <c r="A215" s="7" t="s">
        <v>177</v>
      </c>
      <c r="B215" s="7" t="s">
        <v>210</v>
      </c>
      <c r="C215" s="6" t="s">
        <v>211</v>
      </c>
      <c r="D215" s="6" t="s">
        <v>180</v>
      </c>
      <c r="E215">
        <v>5</v>
      </c>
      <c r="F215" s="6" t="s">
        <v>31</v>
      </c>
      <c r="G215" s="6">
        <v>147</v>
      </c>
      <c r="H215" s="21">
        <v>45429</v>
      </c>
      <c r="I215" s="17">
        <v>450000</v>
      </c>
      <c r="J215" s="17">
        <f t="shared" si="16"/>
        <v>3061.2244897959185</v>
      </c>
      <c r="K215" s="17"/>
      <c r="L215" t="s">
        <v>212</v>
      </c>
    </row>
    <row r="216" spans="1:16" x14ac:dyDescent="0.25">
      <c r="A216" s="7" t="s">
        <v>177</v>
      </c>
      <c r="B216" s="7" t="s">
        <v>213</v>
      </c>
      <c r="C216" s="6" t="s">
        <v>214</v>
      </c>
      <c r="D216" s="6" t="s">
        <v>180</v>
      </c>
      <c r="E216">
        <v>5</v>
      </c>
      <c r="F216" s="6" t="s">
        <v>31</v>
      </c>
      <c r="G216" s="6">
        <v>166</v>
      </c>
      <c r="H216" s="21">
        <v>45412</v>
      </c>
      <c r="I216" s="17">
        <v>541000</v>
      </c>
      <c r="J216" s="17">
        <f t="shared" si="16"/>
        <v>3259.0361445783133</v>
      </c>
      <c r="K216" s="17"/>
      <c r="L216" t="s">
        <v>215</v>
      </c>
    </row>
    <row r="217" spans="1:16" x14ac:dyDescent="0.25">
      <c r="A217" s="7" t="s">
        <v>177</v>
      </c>
      <c r="B217" s="7" t="s">
        <v>216</v>
      </c>
      <c r="C217" s="6" t="s">
        <v>217</v>
      </c>
      <c r="D217" s="6" t="s">
        <v>180</v>
      </c>
      <c r="E217">
        <v>5</v>
      </c>
      <c r="F217" s="6" t="s">
        <v>31</v>
      </c>
      <c r="G217" s="6">
        <v>166</v>
      </c>
      <c r="H217" s="21">
        <v>45379</v>
      </c>
      <c r="I217" s="17">
        <v>500000</v>
      </c>
      <c r="J217" s="17">
        <f t="shared" si="16"/>
        <v>3012.0481927710844</v>
      </c>
      <c r="K217" s="17"/>
      <c r="L217" t="s">
        <v>218</v>
      </c>
      <c r="N217" t="s">
        <v>219</v>
      </c>
      <c r="O217">
        <v>2825</v>
      </c>
      <c r="P217">
        <f>O217*1.15</f>
        <v>3248.7499999999995</v>
      </c>
    </row>
    <row r="218" spans="1:16" x14ac:dyDescent="0.25">
      <c r="A218" s="7" t="s">
        <v>177</v>
      </c>
      <c r="B218" s="7" t="s">
        <v>220</v>
      </c>
      <c r="C218" s="6" t="s">
        <v>221</v>
      </c>
      <c r="D218" s="6" t="s">
        <v>180</v>
      </c>
      <c r="E218">
        <v>5</v>
      </c>
      <c r="F218" s="6" t="s">
        <v>31</v>
      </c>
      <c r="G218" s="6">
        <v>132</v>
      </c>
      <c r="H218" s="21">
        <v>45365</v>
      </c>
      <c r="I218" s="17">
        <v>370000</v>
      </c>
      <c r="J218" s="17">
        <f t="shared" si="16"/>
        <v>2803.030303030303</v>
      </c>
      <c r="K218" s="17"/>
      <c r="L218" t="s">
        <v>222</v>
      </c>
      <c r="M218" t="s">
        <v>223</v>
      </c>
      <c r="O218">
        <v>3138</v>
      </c>
      <c r="P218">
        <f>O218*1.15</f>
        <v>3608.7</v>
      </c>
    </row>
    <row r="219" spans="1:16" x14ac:dyDescent="0.25">
      <c r="A219" s="7" t="s">
        <v>177</v>
      </c>
      <c r="B219" s="7" t="s">
        <v>224</v>
      </c>
      <c r="C219" s="6" t="s">
        <v>225</v>
      </c>
      <c r="D219" s="6" t="s">
        <v>180</v>
      </c>
      <c r="E219">
        <v>5</v>
      </c>
      <c r="F219" s="6" t="s">
        <v>31</v>
      </c>
      <c r="G219" s="6">
        <v>262</v>
      </c>
      <c r="H219" s="21">
        <v>45358</v>
      </c>
      <c r="I219" s="17">
        <v>480000</v>
      </c>
      <c r="J219" s="17">
        <f t="shared" si="16"/>
        <v>1832.0610687022902</v>
      </c>
      <c r="K219" s="17"/>
      <c r="L219" t="s">
        <v>226</v>
      </c>
    </row>
    <row r="220" spans="1:16" x14ac:dyDescent="0.25">
      <c r="A220" s="7" t="s">
        <v>177</v>
      </c>
      <c r="B220" s="7" t="s">
        <v>227</v>
      </c>
      <c r="C220" s="6" t="s">
        <v>228</v>
      </c>
      <c r="D220" s="6" t="s">
        <v>180</v>
      </c>
      <c r="E220">
        <v>5</v>
      </c>
      <c r="F220" s="6" t="s">
        <v>31</v>
      </c>
      <c r="G220" s="6">
        <v>260</v>
      </c>
      <c r="H220" s="21">
        <v>45352</v>
      </c>
      <c r="I220" s="17">
        <v>770000</v>
      </c>
      <c r="J220" s="17">
        <f t="shared" si="16"/>
        <v>2961.5384615384614</v>
      </c>
      <c r="K220" s="17"/>
      <c r="L220" t="s">
        <v>229</v>
      </c>
    </row>
    <row r="221" spans="1:16" x14ac:dyDescent="0.25">
      <c r="A221" s="7" t="s">
        <v>177</v>
      </c>
      <c r="B221" s="7" t="s">
        <v>230</v>
      </c>
      <c r="C221" s="6" t="s">
        <v>231</v>
      </c>
      <c r="D221" s="6" t="s">
        <v>180</v>
      </c>
      <c r="E221">
        <v>5</v>
      </c>
      <c r="F221" s="6" t="s">
        <v>31</v>
      </c>
      <c r="G221" s="6">
        <v>152</v>
      </c>
      <c r="H221" s="21">
        <v>45210</v>
      </c>
      <c r="I221" s="17">
        <v>295000</v>
      </c>
      <c r="J221" s="17">
        <f t="shared" si="16"/>
        <v>1940.7894736842106</v>
      </c>
      <c r="K221" s="17"/>
      <c r="L221" t="s">
        <v>232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B0F0-D748-4751-9680-6BCD349F4447}">
  <dimension ref="A3:Y72"/>
  <sheetViews>
    <sheetView tabSelected="1" zoomScale="80" zoomScaleNormal="80" workbookViewId="0">
      <selection activeCell="P70" sqref="P70"/>
    </sheetView>
  </sheetViews>
  <sheetFormatPr defaultRowHeight="15" x14ac:dyDescent="0.25"/>
  <cols>
    <col min="1" max="1" width="28.140625" customWidth="1"/>
    <col min="2" max="2" width="9.5703125" customWidth="1"/>
    <col min="3" max="3" width="21.7109375" customWidth="1"/>
    <col min="4" max="4" width="8.7109375" customWidth="1"/>
    <col min="5" max="5" width="12.85546875" customWidth="1"/>
    <col min="6" max="6" width="14.5703125" bestFit="1" customWidth="1"/>
    <col min="7" max="7" width="8" customWidth="1"/>
    <col min="8" max="9" width="14.5703125" customWidth="1"/>
    <col min="10" max="10" width="15.42578125" customWidth="1"/>
    <col min="11" max="11" width="14.5703125" customWidth="1"/>
    <col min="12" max="13" width="13" customWidth="1"/>
    <col min="14" max="14" width="20.5703125" bestFit="1" customWidth="1"/>
    <col min="15" max="15" width="13.42578125" customWidth="1"/>
    <col min="16" max="18" width="14.7109375" customWidth="1"/>
    <col min="19" max="19" width="17.42578125" customWidth="1"/>
    <col min="20" max="20" width="12" customWidth="1"/>
    <col min="21" max="23" width="16.85546875" customWidth="1"/>
    <col min="24" max="24" width="14.5703125" customWidth="1"/>
    <col min="25" max="25" width="14.42578125" customWidth="1"/>
    <col min="26" max="26" width="21.42578125" customWidth="1"/>
    <col min="28" max="28" width="13.5703125" customWidth="1"/>
    <col min="29" max="29" width="10.42578125" customWidth="1"/>
    <col min="30" max="30" width="33.42578125" customWidth="1"/>
    <col min="31" max="31" width="14.42578125" customWidth="1"/>
    <col min="33" max="33" width="13.140625" customWidth="1"/>
  </cols>
  <sheetData>
    <row r="3" spans="1:25" s="7" customFormat="1" ht="25.5" x14ac:dyDescent="0.25">
      <c r="A3" s="1" t="s">
        <v>345</v>
      </c>
      <c r="E3" s="6"/>
      <c r="F3" s="6"/>
      <c r="G3" s="6"/>
      <c r="H3" s="6"/>
      <c r="I3" s="6"/>
      <c r="J3" s="6"/>
      <c r="K3" s="6"/>
      <c r="L3" s="5"/>
      <c r="M3" s="5"/>
      <c r="N3" s="36"/>
      <c r="O3" s="36"/>
      <c r="P3" s="36"/>
      <c r="Q3" s="36"/>
      <c r="R3" s="36"/>
      <c r="S3" s="36"/>
      <c r="T3" s="36"/>
      <c r="X3" s="6"/>
    </row>
    <row r="4" spans="1:25" x14ac:dyDescent="0.25">
      <c r="A4" s="37"/>
      <c r="B4" s="37"/>
      <c r="C4" s="37"/>
      <c r="D4" s="37"/>
      <c r="E4" s="38"/>
      <c r="L4" s="38"/>
      <c r="M4" s="38"/>
      <c r="N4" s="39"/>
      <c r="O4" s="39"/>
      <c r="P4" s="39"/>
      <c r="Q4" s="39"/>
      <c r="R4" s="39"/>
      <c r="S4" s="39"/>
      <c r="T4" s="39"/>
      <c r="X4" s="24"/>
    </row>
    <row r="5" spans="1:25" s="46" customFormat="1" ht="27.95" customHeight="1" x14ac:dyDescent="0.25">
      <c r="A5" s="40" t="s">
        <v>346</v>
      </c>
      <c r="B5" s="40" t="s">
        <v>11</v>
      </c>
      <c r="C5" s="41" t="s">
        <v>10</v>
      </c>
      <c r="D5" s="41" t="s">
        <v>409</v>
      </c>
      <c r="E5" s="42" t="s">
        <v>347</v>
      </c>
      <c r="F5" s="42" t="s">
        <v>348</v>
      </c>
      <c r="G5" s="43" t="s">
        <v>410</v>
      </c>
      <c r="H5" s="42" t="s">
        <v>407</v>
      </c>
      <c r="I5" s="42" t="s">
        <v>408</v>
      </c>
      <c r="J5" s="44" t="s">
        <v>355</v>
      </c>
      <c r="K5" s="44" t="s">
        <v>351</v>
      </c>
      <c r="L5" s="81" t="s">
        <v>349</v>
      </c>
      <c r="M5" s="81" t="s">
        <v>350</v>
      </c>
      <c r="N5" s="80" t="s">
        <v>353</v>
      </c>
      <c r="O5" s="71" t="s">
        <v>354</v>
      </c>
      <c r="P5" s="73" t="s">
        <v>352</v>
      </c>
      <c r="Q5" s="43" t="s">
        <v>412</v>
      </c>
      <c r="R5" s="43" t="s">
        <v>411</v>
      </c>
      <c r="S5" s="97" t="s">
        <v>413</v>
      </c>
      <c r="T5" s="97" t="s">
        <v>414</v>
      </c>
      <c r="U5" s="91" t="s">
        <v>406</v>
      </c>
      <c r="V5" s="90" t="s">
        <v>406</v>
      </c>
      <c r="W5" s="103" t="s">
        <v>406</v>
      </c>
      <c r="X5" s="105" t="s">
        <v>415</v>
      </c>
      <c r="Y5" s="45"/>
    </row>
    <row r="6" spans="1:25" ht="14.45" customHeight="1" x14ac:dyDescent="0.25">
      <c r="A6" s="47"/>
      <c r="B6" s="48"/>
      <c r="C6" s="47"/>
      <c r="D6" s="47"/>
      <c r="E6" s="49"/>
      <c r="F6" s="50"/>
      <c r="G6" s="51"/>
      <c r="H6" s="50"/>
      <c r="I6" s="50"/>
      <c r="J6" s="53"/>
      <c r="K6" s="52"/>
      <c r="L6" s="82"/>
      <c r="M6" s="82"/>
      <c r="N6" s="76"/>
      <c r="O6" s="72"/>
      <c r="P6" s="74"/>
      <c r="Q6" s="51"/>
      <c r="R6" s="51"/>
      <c r="S6" s="98"/>
      <c r="T6" s="98"/>
      <c r="U6" s="92"/>
      <c r="V6" s="78"/>
      <c r="W6" s="58"/>
      <c r="X6" s="106"/>
      <c r="Y6" s="24"/>
    </row>
    <row r="7" spans="1:25" ht="14.45" customHeight="1" x14ac:dyDescent="0.25">
      <c r="A7" s="48" t="s">
        <v>356</v>
      </c>
      <c r="B7" s="48">
        <v>2</v>
      </c>
      <c r="C7" s="48" t="s">
        <v>357</v>
      </c>
      <c r="D7" s="48">
        <v>2</v>
      </c>
      <c r="E7" s="49">
        <f>F7/10.764</f>
        <v>71.348940914158305</v>
      </c>
      <c r="F7" s="50">
        <v>768</v>
      </c>
      <c r="G7" s="48">
        <v>8</v>
      </c>
      <c r="H7" s="55">
        <f t="shared" ref="H7:H38" si="0">E7*G7</f>
        <v>570.79152731326644</v>
      </c>
      <c r="I7" s="55">
        <f t="shared" ref="I7:I38" si="1">F7*G7</f>
        <v>6144</v>
      </c>
      <c r="J7" s="57">
        <v>233000</v>
      </c>
      <c r="K7" s="56">
        <f t="shared" ref="K7:K38" si="2">J7/F7</f>
        <v>303.38541666666669</v>
      </c>
      <c r="L7" s="83">
        <f>M7*10.764</f>
        <v>3283.02</v>
      </c>
      <c r="M7" s="83">
        <v>305</v>
      </c>
      <c r="N7" s="68">
        <f>L7*E7</f>
        <v>234240</v>
      </c>
      <c r="O7" s="70">
        <v>233000</v>
      </c>
      <c r="P7" s="88">
        <f t="shared" ref="P7:P38" si="3">O7/F7</f>
        <v>303.38541666666669</v>
      </c>
      <c r="Q7" s="94">
        <f>O7-J7</f>
        <v>0</v>
      </c>
      <c r="R7" s="94">
        <f>P7-K7</f>
        <v>0</v>
      </c>
      <c r="S7" s="99">
        <v>233000</v>
      </c>
      <c r="T7" s="99">
        <f>S7/F7</f>
        <v>303.38541666666669</v>
      </c>
      <c r="U7" s="70">
        <f t="shared" ref="U7:U38" si="4">G7*O7</f>
        <v>1864000</v>
      </c>
      <c r="V7" s="68">
        <f t="shared" ref="V7:V38" si="5">G7*N7</f>
        <v>1873920</v>
      </c>
      <c r="W7" s="104">
        <f t="shared" ref="W7:X38" si="6">G7*J7</f>
        <v>1864000</v>
      </c>
      <c r="X7" s="107">
        <f>S7*G7</f>
        <v>1864000</v>
      </c>
      <c r="Y7" s="24"/>
    </row>
    <row r="8" spans="1:25" ht="14.45" customHeight="1" x14ac:dyDescent="0.25">
      <c r="A8" s="48" t="s">
        <v>356</v>
      </c>
      <c r="B8" s="48">
        <v>2</v>
      </c>
      <c r="C8" s="48" t="s">
        <v>358</v>
      </c>
      <c r="D8" s="48">
        <v>2</v>
      </c>
      <c r="E8" s="49">
        <f t="shared" ref="E8:E60" si="7">F8/10.764</f>
        <v>71.348940914158305</v>
      </c>
      <c r="F8" s="50">
        <v>768</v>
      </c>
      <c r="G8" s="48">
        <v>4</v>
      </c>
      <c r="H8" s="55">
        <f t="shared" si="0"/>
        <v>285.39576365663322</v>
      </c>
      <c r="I8" s="55">
        <f t="shared" si="1"/>
        <v>3072</v>
      </c>
      <c r="J8" s="57">
        <v>230000</v>
      </c>
      <c r="K8" s="56">
        <f t="shared" si="2"/>
        <v>299.47916666666669</v>
      </c>
      <c r="L8" s="83">
        <f t="shared" ref="L8:L60" si="8">M8*10.764</f>
        <v>3283.02</v>
      </c>
      <c r="M8" s="83">
        <v>305</v>
      </c>
      <c r="N8" s="68">
        <f t="shared" ref="N8:N60" si="9">L8*E8</f>
        <v>234240</v>
      </c>
      <c r="O8" s="70">
        <v>233000</v>
      </c>
      <c r="P8" s="88">
        <f t="shared" si="3"/>
        <v>303.38541666666669</v>
      </c>
      <c r="Q8" s="94">
        <f t="shared" ref="Q8:Q60" si="10">O8-J8</f>
        <v>3000</v>
      </c>
      <c r="R8" s="94">
        <f t="shared" ref="R8:R60" si="11">P8-K8</f>
        <v>3.90625</v>
      </c>
      <c r="S8" s="99">
        <v>230000</v>
      </c>
      <c r="T8" s="99">
        <f t="shared" ref="T8:T60" si="12">S8/F8</f>
        <v>299.47916666666669</v>
      </c>
      <c r="U8" s="70">
        <f t="shared" si="4"/>
        <v>932000</v>
      </c>
      <c r="V8" s="68">
        <f t="shared" si="5"/>
        <v>936960</v>
      </c>
      <c r="W8" s="104">
        <f t="shared" si="6"/>
        <v>920000</v>
      </c>
      <c r="X8" s="107">
        <f t="shared" ref="X8:X60" si="13">S8*G8</f>
        <v>920000</v>
      </c>
      <c r="Y8" s="24"/>
    </row>
    <row r="9" spans="1:25" ht="14.45" customHeight="1" x14ac:dyDescent="0.25">
      <c r="A9" s="48" t="s">
        <v>359</v>
      </c>
      <c r="B9" s="48">
        <v>2</v>
      </c>
      <c r="C9" s="48" t="s">
        <v>357</v>
      </c>
      <c r="D9" s="48">
        <v>2</v>
      </c>
      <c r="E9" s="49">
        <f t="shared" si="7"/>
        <v>72.928279450018579</v>
      </c>
      <c r="F9" s="50">
        <v>785</v>
      </c>
      <c r="G9" s="48">
        <v>8</v>
      </c>
      <c r="H9" s="55">
        <f t="shared" si="0"/>
        <v>583.42623560014863</v>
      </c>
      <c r="I9" s="55">
        <f t="shared" si="1"/>
        <v>6280</v>
      </c>
      <c r="J9" s="57">
        <v>228000</v>
      </c>
      <c r="K9" s="56">
        <f t="shared" si="2"/>
        <v>290.44585987261149</v>
      </c>
      <c r="L9" s="83">
        <f t="shared" si="8"/>
        <v>3229.2</v>
      </c>
      <c r="M9" s="83">
        <v>300</v>
      </c>
      <c r="N9" s="68">
        <f t="shared" si="9"/>
        <v>235499.99999999997</v>
      </c>
      <c r="O9" s="70">
        <v>235000</v>
      </c>
      <c r="P9" s="88">
        <f t="shared" si="3"/>
        <v>299.36305732484078</v>
      </c>
      <c r="Q9" s="94">
        <f t="shared" si="10"/>
        <v>7000</v>
      </c>
      <c r="R9" s="94">
        <f t="shared" si="11"/>
        <v>8.9171974522292885</v>
      </c>
      <c r="S9" s="99">
        <v>235000</v>
      </c>
      <c r="T9" s="99">
        <f t="shared" si="12"/>
        <v>299.36305732484078</v>
      </c>
      <c r="U9" s="70">
        <f t="shared" si="4"/>
        <v>1880000</v>
      </c>
      <c r="V9" s="68">
        <f t="shared" si="5"/>
        <v>1883999.9999999998</v>
      </c>
      <c r="W9" s="104">
        <f t="shared" si="6"/>
        <v>1824000</v>
      </c>
      <c r="X9" s="107">
        <f t="shared" si="13"/>
        <v>1880000</v>
      </c>
      <c r="Y9" s="24"/>
    </row>
    <row r="10" spans="1:25" ht="14.45" customHeight="1" x14ac:dyDescent="0.25">
      <c r="A10" s="48" t="s">
        <v>359</v>
      </c>
      <c r="B10" s="48">
        <v>2</v>
      </c>
      <c r="C10" s="48" t="s">
        <v>358</v>
      </c>
      <c r="D10" s="48">
        <v>2</v>
      </c>
      <c r="E10" s="49">
        <f t="shared" si="7"/>
        <v>72.928279450018579</v>
      </c>
      <c r="F10" s="50">
        <v>785</v>
      </c>
      <c r="G10" s="48">
        <v>2</v>
      </c>
      <c r="H10" s="55">
        <f t="shared" si="0"/>
        <v>145.85655890003716</v>
      </c>
      <c r="I10" s="55">
        <f t="shared" si="1"/>
        <v>1570</v>
      </c>
      <c r="J10" s="57">
        <v>228000</v>
      </c>
      <c r="K10" s="56">
        <f t="shared" si="2"/>
        <v>290.44585987261149</v>
      </c>
      <c r="L10" s="83">
        <f>M10*10.764</f>
        <v>3229.2</v>
      </c>
      <c r="M10" s="83">
        <v>300</v>
      </c>
      <c r="N10" s="68">
        <f t="shared" si="9"/>
        <v>235499.99999999997</v>
      </c>
      <c r="O10" s="70">
        <v>235000</v>
      </c>
      <c r="P10" s="88">
        <f t="shared" si="3"/>
        <v>299.36305732484078</v>
      </c>
      <c r="Q10" s="94">
        <f t="shared" si="10"/>
        <v>7000</v>
      </c>
      <c r="R10" s="94">
        <f t="shared" si="11"/>
        <v>8.9171974522292885</v>
      </c>
      <c r="S10" s="99">
        <v>232000</v>
      </c>
      <c r="T10" s="99">
        <f t="shared" si="12"/>
        <v>295.54140127388536</v>
      </c>
      <c r="U10" s="70">
        <f t="shared" si="4"/>
        <v>470000</v>
      </c>
      <c r="V10" s="68">
        <f t="shared" si="5"/>
        <v>470999.99999999994</v>
      </c>
      <c r="W10" s="104">
        <f t="shared" si="6"/>
        <v>456000</v>
      </c>
      <c r="X10" s="107">
        <f t="shared" si="13"/>
        <v>464000</v>
      </c>
      <c r="Y10" s="24"/>
    </row>
    <row r="11" spans="1:25" ht="14.45" customHeight="1" x14ac:dyDescent="0.25">
      <c r="A11" s="48" t="s">
        <v>360</v>
      </c>
      <c r="B11" s="48">
        <v>2</v>
      </c>
      <c r="C11" s="48" t="s">
        <v>357</v>
      </c>
      <c r="D11" s="48">
        <v>2</v>
      </c>
      <c r="E11" s="49">
        <f t="shared" si="7"/>
        <v>72.928279450018579</v>
      </c>
      <c r="F11" s="50">
        <v>785</v>
      </c>
      <c r="G11" s="48">
        <v>10</v>
      </c>
      <c r="H11" s="55">
        <f t="shared" si="0"/>
        <v>729.28279450018579</v>
      </c>
      <c r="I11" s="55">
        <f t="shared" si="1"/>
        <v>7850</v>
      </c>
      <c r="J11" s="57">
        <v>228000</v>
      </c>
      <c r="K11" s="56">
        <f t="shared" si="2"/>
        <v>290.44585987261149</v>
      </c>
      <c r="L11" s="83">
        <f t="shared" si="8"/>
        <v>3229.2</v>
      </c>
      <c r="M11" s="83">
        <v>300</v>
      </c>
      <c r="N11" s="68">
        <f t="shared" si="9"/>
        <v>235499.99999999997</v>
      </c>
      <c r="O11" s="70">
        <v>235000</v>
      </c>
      <c r="P11" s="88">
        <f t="shared" si="3"/>
        <v>299.36305732484078</v>
      </c>
      <c r="Q11" s="94">
        <f t="shared" si="10"/>
        <v>7000</v>
      </c>
      <c r="R11" s="94">
        <f t="shared" si="11"/>
        <v>8.9171974522292885</v>
      </c>
      <c r="S11" s="99">
        <v>235000</v>
      </c>
      <c r="T11" s="99">
        <f t="shared" si="12"/>
        <v>299.36305732484078</v>
      </c>
      <c r="U11" s="70">
        <f t="shared" si="4"/>
        <v>2350000</v>
      </c>
      <c r="V11" s="68">
        <f t="shared" si="5"/>
        <v>2354999.9999999995</v>
      </c>
      <c r="W11" s="104">
        <f t="shared" si="6"/>
        <v>2280000</v>
      </c>
      <c r="X11" s="107">
        <f t="shared" si="13"/>
        <v>2350000</v>
      </c>
      <c r="Y11" s="24"/>
    </row>
    <row r="12" spans="1:25" ht="14.45" customHeight="1" x14ac:dyDescent="0.25">
      <c r="A12" s="48" t="s">
        <v>360</v>
      </c>
      <c r="B12" s="48">
        <v>2</v>
      </c>
      <c r="C12" s="48" t="s">
        <v>358</v>
      </c>
      <c r="D12" s="48">
        <v>2</v>
      </c>
      <c r="E12" s="49">
        <f t="shared" si="7"/>
        <v>72.928279450018579</v>
      </c>
      <c r="F12" s="50">
        <v>785</v>
      </c>
      <c r="G12" s="48">
        <v>4</v>
      </c>
      <c r="H12" s="55">
        <f t="shared" si="0"/>
        <v>291.71311780007431</v>
      </c>
      <c r="I12" s="55">
        <f t="shared" si="1"/>
        <v>3140</v>
      </c>
      <c r="J12" s="57">
        <v>228000</v>
      </c>
      <c r="K12" s="56">
        <f t="shared" si="2"/>
        <v>290.44585987261149</v>
      </c>
      <c r="L12" s="83">
        <f t="shared" si="8"/>
        <v>3229.2</v>
      </c>
      <c r="M12" s="83">
        <v>300</v>
      </c>
      <c r="N12" s="68">
        <f t="shared" si="9"/>
        <v>235499.99999999997</v>
      </c>
      <c r="O12" s="70">
        <v>235000</v>
      </c>
      <c r="P12" s="88">
        <f t="shared" si="3"/>
        <v>299.36305732484078</v>
      </c>
      <c r="Q12" s="94">
        <f t="shared" si="10"/>
        <v>7000</v>
      </c>
      <c r="R12" s="94">
        <f t="shared" si="11"/>
        <v>8.9171974522292885</v>
      </c>
      <c r="S12" s="99">
        <v>232000</v>
      </c>
      <c r="T12" s="99">
        <f t="shared" si="12"/>
        <v>295.54140127388536</v>
      </c>
      <c r="U12" s="70">
        <f t="shared" si="4"/>
        <v>940000</v>
      </c>
      <c r="V12" s="68">
        <f t="shared" si="5"/>
        <v>941999.99999999988</v>
      </c>
      <c r="W12" s="104">
        <f t="shared" si="6"/>
        <v>912000</v>
      </c>
      <c r="X12" s="107">
        <f t="shared" si="13"/>
        <v>928000</v>
      </c>
      <c r="Y12" s="24"/>
    </row>
    <row r="13" spans="1:25" ht="14.45" customHeight="1" x14ac:dyDescent="0.25">
      <c r="A13" s="48" t="s">
        <v>361</v>
      </c>
      <c r="B13" s="48">
        <v>2</v>
      </c>
      <c r="C13" s="48" t="s">
        <v>357</v>
      </c>
      <c r="D13" s="48">
        <v>2</v>
      </c>
      <c r="E13" s="49">
        <f t="shared" si="7"/>
        <v>80.453363062058713</v>
      </c>
      <c r="F13" s="50">
        <v>866</v>
      </c>
      <c r="G13" s="48">
        <v>4</v>
      </c>
      <c r="H13" s="55">
        <f t="shared" si="0"/>
        <v>321.81345224823485</v>
      </c>
      <c r="I13" s="55">
        <f t="shared" si="1"/>
        <v>3464</v>
      </c>
      <c r="J13" s="57">
        <v>248000</v>
      </c>
      <c r="K13" s="56">
        <f t="shared" si="2"/>
        <v>286.37413394919167</v>
      </c>
      <c r="L13" s="83">
        <f t="shared" si="8"/>
        <v>3121.56</v>
      </c>
      <c r="M13" s="83">
        <v>290</v>
      </c>
      <c r="N13" s="68">
        <f t="shared" si="9"/>
        <v>251140</v>
      </c>
      <c r="O13" s="70">
        <v>251000</v>
      </c>
      <c r="P13" s="88">
        <f t="shared" si="3"/>
        <v>289.83833718244802</v>
      </c>
      <c r="Q13" s="94">
        <f t="shared" si="10"/>
        <v>3000</v>
      </c>
      <c r="R13" s="94">
        <f t="shared" si="11"/>
        <v>3.4642032332563417</v>
      </c>
      <c r="S13" s="99">
        <v>251000</v>
      </c>
      <c r="T13" s="99">
        <f t="shared" si="12"/>
        <v>289.83833718244802</v>
      </c>
      <c r="U13" s="70">
        <f t="shared" si="4"/>
        <v>1004000</v>
      </c>
      <c r="V13" s="68">
        <f t="shared" si="5"/>
        <v>1004560</v>
      </c>
      <c r="W13" s="104">
        <f t="shared" si="6"/>
        <v>992000</v>
      </c>
      <c r="X13" s="107">
        <f t="shared" si="13"/>
        <v>1004000</v>
      </c>
      <c r="Y13" s="24"/>
    </row>
    <row r="14" spans="1:25" ht="14.45" customHeight="1" x14ac:dyDescent="0.25">
      <c r="A14" s="48" t="s">
        <v>361</v>
      </c>
      <c r="B14" s="48">
        <v>2</v>
      </c>
      <c r="C14" s="48" t="s">
        <v>358</v>
      </c>
      <c r="D14" s="48">
        <v>2</v>
      </c>
      <c r="E14" s="49">
        <f t="shared" si="7"/>
        <v>80.453363062058713</v>
      </c>
      <c r="F14" s="50">
        <v>866</v>
      </c>
      <c r="G14" s="48">
        <v>2</v>
      </c>
      <c r="H14" s="55">
        <f t="shared" si="0"/>
        <v>160.90672612411743</v>
      </c>
      <c r="I14" s="55">
        <f t="shared" si="1"/>
        <v>1732</v>
      </c>
      <c r="J14" s="57">
        <v>245000</v>
      </c>
      <c r="K14" s="56">
        <f t="shared" si="2"/>
        <v>282.90993071593533</v>
      </c>
      <c r="L14" s="83">
        <f t="shared" si="8"/>
        <v>3121.56</v>
      </c>
      <c r="M14" s="83">
        <v>290</v>
      </c>
      <c r="N14" s="68">
        <f t="shared" si="9"/>
        <v>251140</v>
      </c>
      <c r="O14" s="70">
        <v>251000</v>
      </c>
      <c r="P14" s="88">
        <f t="shared" si="3"/>
        <v>289.83833718244802</v>
      </c>
      <c r="Q14" s="94">
        <f t="shared" si="10"/>
        <v>6000</v>
      </c>
      <c r="R14" s="94">
        <f t="shared" si="11"/>
        <v>6.9284064665126834</v>
      </c>
      <c r="S14" s="99">
        <v>248000</v>
      </c>
      <c r="T14" s="99">
        <f t="shared" si="12"/>
        <v>286.37413394919167</v>
      </c>
      <c r="U14" s="70">
        <f t="shared" si="4"/>
        <v>502000</v>
      </c>
      <c r="V14" s="68">
        <f t="shared" si="5"/>
        <v>502280</v>
      </c>
      <c r="W14" s="104">
        <f t="shared" si="6"/>
        <v>490000</v>
      </c>
      <c r="X14" s="107">
        <f t="shared" si="13"/>
        <v>496000</v>
      </c>
      <c r="Y14" s="24"/>
    </row>
    <row r="15" spans="1:25" ht="14.45" customHeight="1" x14ac:dyDescent="0.25">
      <c r="A15" s="48" t="s">
        <v>362</v>
      </c>
      <c r="B15" s="48">
        <v>2</v>
      </c>
      <c r="C15" s="48" t="s">
        <v>357</v>
      </c>
      <c r="D15" s="48">
        <v>2</v>
      </c>
      <c r="E15" s="49">
        <f t="shared" si="7"/>
        <v>80.453363062058713</v>
      </c>
      <c r="F15" s="50">
        <v>866</v>
      </c>
      <c r="G15" s="48">
        <v>4</v>
      </c>
      <c r="H15" s="55">
        <f t="shared" si="0"/>
        <v>321.81345224823485</v>
      </c>
      <c r="I15" s="55">
        <f t="shared" si="1"/>
        <v>3464</v>
      </c>
      <c r="J15" s="57">
        <v>242000</v>
      </c>
      <c r="K15" s="56">
        <f t="shared" si="2"/>
        <v>279.44572748267899</v>
      </c>
      <c r="L15" s="83">
        <f t="shared" si="8"/>
        <v>3121.56</v>
      </c>
      <c r="M15" s="83">
        <v>290</v>
      </c>
      <c r="N15" s="68">
        <f t="shared" si="9"/>
        <v>251140</v>
      </c>
      <c r="O15" s="70">
        <v>251000</v>
      </c>
      <c r="P15" s="88">
        <f t="shared" si="3"/>
        <v>289.83833718244802</v>
      </c>
      <c r="Q15" s="108">
        <f t="shared" si="10"/>
        <v>9000</v>
      </c>
      <c r="R15" s="108">
        <f t="shared" si="11"/>
        <v>10.392609699769025</v>
      </c>
      <c r="S15" s="99">
        <v>251000</v>
      </c>
      <c r="T15" s="99">
        <f t="shared" si="12"/>
        <v>289.83833718244802</v>
      </c>
      <c r="U15" s="70">
        <f t="shared" si="4"/>
        <v>1004000</v>
      </c>
      <c r="V15" s="68">
        <f t="shared" si="5"/>
        <v>1004560</v>
      </c>
      <c r="W15" s="104">
        <f t="shared" si="6"/>
        <v>968000</v>
      </c>
      <c r="X15" s="107">
        <f t="shared" si="13"/>
        <v>1004000</v>
      </c>
      <c r="Y15" s="24"/>
    </row>
    <row r="16" spans="1:25" ht="14.45" customHeight="1" x14ac:dyDescent="0.25">
      <c r="A16" s="48" t="s">
        <v>363</v>
      </c>
      <c r="B16" s="48">
        <v>2</v>
      </c>
      <c r="C16" s="48" t="s">
        <v>357</v>
      </c>
      <c r="D16" s="48">
        <v>2</v>
      </c>
      <c r="E16" s="49">
        <f t="shared" si="7"/>
        <v>80.453363062058713</v>
      </c>
      <c r="F16" s="50">
        <v>866</v>
      </c>
      <c r="G16" s="48">
        <v>6</v>
      </c>
      <c r="H16" s="55">
        <f t="shared" si="0"/>
        <v>482.72017837235228</v>
      </c>
      <c r="I16" s="55">
        <f t="shared" si="1"/>
        <v>5196</v>
      </c>
      <c r="J16" s="57">
        <v>242000</v>
      </c>
      <c r="K16" s="56">
        <f t="shared" si="2"/>
        <v>279.44572748267899</v>
      </c>
      <c r="L16" s="83">
        <f t="shared" si="8"/>
        <v>3121.56</v>
      </c>
      <c r="M16" s="83">
        <v>290</v>
      </c>
      <c r="N16" s="68">
        <f t="shared" si="9"/>
        <v>251140</v>
      </c>
      <c r="O16" s="70">
        <v>251000</v>
      </c>
      <c r="P16" s="88">
        <f t="shared" si="3"/>
        <v>289.83833718244802</v>
      </c>
      <c r="Q16" s="108">
        <f t="shared" si="10"/>
        <v>9000</v>
      </c>
      <c r="R16" s="108">
        <f t="shared" si="11"/>
        <v>10.392609699769025</v>
      </c>
      <c r="S16" s="99">
        <v>251000</v>
      </c>
      <c r="T16" s="99">
        <f t="shared" si="12"/>
        <v>289.83833718244802</v>
      </c>
      <c r="U16" s="70">
        <f t="shared" si="4"/>
        <v>1506000</v>
      </c>
      <c r="V16" s="68">
        <f t="shared" si="5"/>
        <v>1506840</v>
      </c>
      <c r="W16" s="104">
        <f t="shared" si="6"/>
        <v>1452000</v>
      </c>
      <c r="X16" s="107">
        <f t="shared" si="13"/>
        <v>1506000</v>
      </c>
      <c r="Y16" s="24"/>
    </row>
    <row r="17" spans="1:25" ht="14.45" customHeight="1" x14ac:dyDescent="0.25">
      <c r="A17" s="48" t="s">
        <v>363</v>
      </c>
      <c r="B17" s="48">
        <v>2</v>
      </c>
      <c r="C17" s="48" t="s">
        <v>358</v>
      </c>
      <c r="D17" s="48">
        <v>2</v>
      </c>
      <c r="E17" s="49">
        <f t="shared" si="7"/>
        <v>80.453363062058713</v>
      </c>
      <c r="F17" s="50">
        <v>866</v>
      </c>
      <c r="G17" s="48">
        <v>1</v>
      </c>
      <c r="H17" s="55">
        <f t="shared" si="0"/>
        <v>80.453363062058713</v>
      </c>
      <c r="I17" s="55">
        <f t="shared" si="1"/>
        <v>866</v>
      </c>
      <c r="J17" s="57">
        <v>242000</v>
      </c>
      <c r="K17" s="56">
        <f t="shared" si="2"/>
        <v>279.44572748267899</v>
      </c>
      <c r="L17" s="83">
        <f t="shared" si="8"/>
        <v>3121.56</v>
      </c>
      <c r="M17" s="83">
        <v>290</v>
      </c>
      <c r="N17" s="68">
        <f t="shared" si="9"/>
        <v>251140</v>
      </c>
      <c r="O17" s="70">
        <v>251000</v>
      </c>
      <c r="P17" s="88">
        <f t="shared" si="3"/>
        <v>289.83833718244802</v>
      </c>
      <c r="Q17" s="108">
        <f t="shared" si="10"/>
        <v>9000</v>
      </c>
      <c r="R17" s="108">
        <f t="shared" si="11"/>
        <v>10.392609699769025</v>
      </c>
      <c r="S17" s="99">
        <v>248000</v>
      </c>
      <c r="T17" s="99">
        <f t="shared" si="12"/>
        <v>286.37413394919167</v>
      </c>
      <c r="U17" s="70">
        <f t="shared" si="4"/>
        <v>251000</v>
      </c>
      <c r="V17" s="68">
        <f t="shared" si="5"/>
        <v>251140</v>
      </c>
      <c r="W17" s="104">
        <f t="shared" si="6"/>
        <v>242000</v>
      </c>
      <c r="X17" s="107">
        <f t="shared" si="13"/>
        <v>248000</v>
      </c>
      <c r="Y17" s="24"/>
    </row>
    <row r="18" spans="1:25" ht="14.45" customHeight="1" x14ac:dyDescent="0.25">
      <c r="A18" s="48" t="s">
        <v>364</v>
      </c>
      <c r="B18" s="48">
        <v>3</v>
      </c>
      <c r="C18" s="48" t="s">
        <v>177</v>
      </c>
      <c r="D18" s="48">
        <v>2</v>
      </c>
      <c r="E18" s="49">
        <f t="shared" si="7"/>
        <v>85.655890003716095</v>
      </c>
      <c r="F18" s="50">
        <v>922</v>
      </c>
      <c r="G18" s="48">
        <v>9</v>
      </c>
      <c r="H18" s="55">
        <f t="shared" si="0"/>
        <v>770.90301003344484</v>
      </c>
      <c r="I18" s="55">
        <f t="shared" si="1"/>
        <v>8298</v>
      </c>
      <c r="J18" s="57">
        <v>277000</v>
      </c>
      <c r="K18" s="56">
        <f t="shared" si="2"/>
        <v>300.43383947939265</v>
      </c>
      <c r="L18" s="83">
        <f t="shared" si="8"/>
        <v>3229.2</v>
      </c>
      <c r="M18" s="83">
        <v>300</v>
      </c>
      <c r="N18" s="68">
        <f t="shared" si="9"/>
        <v>276600</v>
      </c>
      <c r="O18" s="70">
        <v>277000</v>
      </c>
      <c r="P18" s="88">
        <f t="shared" si="3"/>
        <v>300.43383947939265</v>
      </c>
      <c r="Q18" s="94">
        <f t="shared" si="10"/>
        <v>0</v>
      </c>
      <c r="R18" s="94">
        <f t="shared" si="11"/>
        <v>0</v>
      </c>
      <c r="S18" s="99">
        <v>277000</v>
      </c>
      <c r="T18" s="99">
        <f t="shared" si="12"/>
        <v>300.43383947939265</v>
      </c>
      <c r="U18" s="70">
        <f t="shared" si="4"/>
        <v>2493000</v>
      </c>
      <c r="V18" s="68">
        <f t="shared" si="5"/>
        <v>2489400</v>
      </c>
      <c r="W18" s="104">
        <f t="shared" si="6"/>
        <v>2493000</v>
      </c>
      <c r="X18" s="107">
        <f t="shared" si="13"/>
        <v>2493000</v>
      </c>
      <c r="Y18" s="24"/>
    </row>
    <row r="19" spans="1:25" ht="14.45" customHeight="1" x14ac:dyDescent="0.25">
      <c r="A19" s="48" t="s">
        <v>365</v>
      </c>
      <c r="B19" s="48">
        <v>3</v>
      </c>
      <c r="C19" s="48" t="s">
        <v>366</v>
      </c>
      <c r="D19" s="48">
        <v>2</v>
      </c>
      <c r="E19" s="49">
        <f t="shared" si="7"/>
        <v>86.770717205499821</v>
      </c>
      <c r="F19" s="50">
        <v>934</v>
      </c>
      <c r="G19" s="48">
        <v>12</v>
      </c>
      <c r="H19" s="55">
        <f t="shared" si="0"/>
        <v>1041.2486064659979</v>
      </c>
      <c r="I19" s="55">
        <f t="shared" si="1"/>
        <v>11208</v>
      </c>
      <c r="J19" s="57">
        <v>271000</v>
      </c>
      <c r="K19" s="56">
        <f t="shared" si="2"/>
        <v>290.14989293361884</v>
      </c>
      <c r="L19" s="83">
        <f t="shared" si="8"/>
        <v>3121.56</v>
      </c>
      <c r="M19" s="83">
        <v>290</v>
      </c>
      <c r="N19" s="68">
        <f t="shared" si="9"/>
        <v>270860</v>
      </c>
      <c r="O19" s="70">
        <v>273000</v>
      </c>
      <c r="P19" s="88">
        <f t="shared" si="3"/>
        <v>292.2912205567452</v>
      </c>
      <c r="Q19" s="94">
        <f t="shared" si="10"/>
        <v>2000</v>
      </c>
      <c r="R19" s="94">
        <f t="shared" si="11"/>
        <v>2.141327623126358</v>
      </c>
      <c r="S19" s="99">
        <v>273000</v>
      </c>
      <c r="T19" s="99">
        <f t="shared" si="12"/>
        <v>292.2912205567452</v>
      </c>
      <c r="U19" s="70">
        <f t="shared" si="4"/>
        <v>3276000</v>
      </c>
      <c r="V19" s="68">
        <f t="shared" si="5"/>
        <v>3250320</v>
      </c>
      <c r="W19" s="104">
        <f t="shared" si="6"/>
        <v>3252000</v>
      </c>
      <c r="X19" s="107">
        <f t="shared" si="13"/>
        <v>3276000</v>
      </c>
      <c r="Y19" s="24"/>
    </row>
    <row r="20" spans="1:25" ht="14.45" customHeight="1" x14ac:dyDescent="0.25">
      <c r="A20" s="48" t="s">
        <v>367</v>
      </c>
      <c r="B20" s="48">
        <v>3</v>
      </c>
      <c r="C20" s="48" t="s">
        <v>177</v>
      </c>
      <c r="D20" s="48">
        <v>2</v>
      </c>
      <c r="E20" s="49">
        <f t="shared" si="7"/>
        <v>88.44295800817541</v>
      </c>
      <c r="F20" s="50">
        <v>952</v>
      </c>
      <c r="G20" s="48">
        <v>8</v>
      </c>
      <c r="H20" s="55">
        <f t="shared" si="0"/>
        <v>707.54366406540328</v>
      </c>
      <c r="I20" s="55">
        <f t="shared" si="1"/>
        <v>7616</v>
      </c>
      <c r="J20" s="57">
        <v>283000</v>
      </c>
      <c r="K20" s="56">
        <f t="shared" si="2"/>
        <v>297.26890756302521</v>
      </c>
      <c r="L20" s="83">
        <f t="shared" si="8"/>
        <v>3229.2</v>
      </c>
      <c r="M20" s="83">
        <v>300</v>
      </c>
      <c r="N20" s="68">
        <f t="shared" si="9"/>
        <v>285600</v>
      </c>
      <c r="O20" s="70">
        <v>285000</v>
      </c>
      <c r="P20" s="88">
        <f t="shared" si="3"/>
        <v>299.36974789915968</v>
      </c>
      <c r="Q20" s="94">
        <f t="shared" si="10"/>
        <v>2000</v>
      </c>
      <c r="R20" s="94">
        <f t="shared" si="11"/>
        <v>2.1008403361344676</v>
      </c>
      <c r="S20" s="99">
        <v>285000</v>
      </c>
      <c r="T20" s="99">
        <f t="shared" si="12"/>
        <v>299.36974789915968</v>
      </c>
      <c r="U20" s="70">
        <f t="shared" si="4"/>
        <v>2280000</v>
      </c>
      <c r="V20" s="68">
        <f t="shared" si="5"/>
        <v>2284800</v>
      </c>
      <c r="W20" s="104">
        <f t="shared" si="6"/>
        <v>2264000</v>
      </c>
      <c r="X20" s="107">
        <f t="shared" si="13"/>
        <v>2280000</v>
      </c>
      <c r="Y20" s="24"/>
    </row>
    <row r="21" spans="1:25" ht="14.45" customHeight="1" x14ac:dyDescent="0.25">
      <c r="A21" s="48" t="s">
        <v>368</v>
      </c>
      <c r="B21" s="48">
        <v>3</v>
      </c>
      <c r="C21" s="48" t="s">
        <v>177</v>
      </c>
      <c r="D21" s="48">
        <v>2</v>
      </c>
      <c r="E21" s="49">
        <f t="shared" si="7"/>
        <v>88.44295800817541</v>
      </c>
      <c r="F21" s="50">
        <v>952</v>
      </c>
      <c r="G21" s="48">
        <v>7</v>
      </c>
      <c r="H21" s="55">
        <f t="shared" si="0"/>
        <v>619.10070605722785</v>
      </c>
      <c r="I21" s="55">
        <f t="shared" si="1"/>
        <v>6664</v>
      </c>
      <c r="J21" s="57">
        <v>283000</v>
      </c>
      <c r="K21" s="56">
        <f t="shared" si="2"/>
        <v>297.26890756302521</v>
      </c>
      <c r="L21" s="83">
        <f t="shared" si="8"/>
        <v>3229.2</v>
      </c>
      <c r="M21" s="83">
        <v>300</v>
      </c>
      <c r="N21" s="68">
        <f t="shared" si="9"/>
        <v>285600</v>
      </c>
      <c r="O21" s="70">
        <v>285000</v>
      </c>
      <c r="P21" s="88">
        <f t="shared" si="3"/>
        <v>299.36974789915968</v>
      </c>
      <c r="Q21" s="94">
        <f t="shared" si="10"/>
        <v>2000</v>
      </c>
      <c r="R21" s="94">
        <f t="shared" si="11"/>
        <v>2.1008403361344676</v>
      </c>
      <c r="S21" s="99">
        <v>285000</v>
      </c>
      <c r="T21" s="99">
        <f t="shared" si="12"/>
        <v>299.36974789915968</v>
      </c>
      <c r="U21" s="70">
        <f t="shared" si="4"/>
        <v>1995000</v>
      </c>
      <c r="V21" s="68">
        <f t="shared" si="5"/>
        <v>1999200</v>
      </c>
      <c r="W21" s="104">
        <f t="shared" si="6"/>
        <v>1981000</v>
      </c>
      <c r="X21" s="107">
        <f t="shared" si="13"/>
        <v>1995000</v>
      </c>
      <c r="Y21" s="24"/>
    </row>
    <row r="22" spans="1:25" ht="14.45" customHeight="1" x14ac:dyDescent="0.25">
      <c r="A22" s="48" t="s">
        <v>369</v>
      </c>
      <c r="B22" s="48">
        <v>3</v>
      </c>
      <c r="C22" s="48" t="s">
        <v>357</v>
      </c>
      <c r="D22" s="48">
        <v>2</v>
      </c>
      <c r="E22" s="49">
        <f t="shared" si="7"/>
        <v>89.743589743589752</v>
      </c>
      <c r="F22" s="50">
        <v>966</v>
      </c>
      <c r="G22" s="48">
        <v>31</v>
      </c>
      <c r="H22" s="55">
        <f t="shared" si="0"/>
        <v>2782.0512820512822</v>
      </c>
      <c r="I22" s="55">
        <f t="shared" si="1"/>
        <v>29946</v>
      </c>
      <c r="J22" s="57">
        <v>283000</v>
      </c>
      <c r="K22" s="56">
        <f t="shared" si="2"/>
        <v>292.96066252587991</v>
      </c>
      <c r="L22" s="83">
        <f t="shared" si="8"/>
        <v>3121.56</v>
      </c>
      <c r="M22" s="83">
        <v>290</v>
      </c>
      <c r="N22" s="68">
        <f t="shared" si="9"/>
        <v>280140</v>
      </c>
      <c r="O22" s="70">
        <v>280000</v>
      </c>
      <c r="P22" s="88">
        <f t="shared" si="3"/>
        <v>289.85507246376812</v>
      </c>
      <c r="Q22" s="94">
        <f t="shared" si="10"/>
        <v>-3000</v>
      </c>
      <c r="R22" s="94">
        <f t="shared" si="11"/>
        <v>-3.1055900621117871</v>
      </c>
      <c r="S22" s="99">
        <v>280000</v>
      </c>
      <c r="T22" s="99">
        <f t="shared" si="12"/>
        <v>289.85507246376812</v>
      </c>
      <c r="U22" s="70">
        <f t="shared" si="4"/>
        <v>8680000</v>
      </c>
      <c r="V22" s="68">
        <f t="shared" si="5"/>
        <v>8684340</v>
      </c>
      <c r="W22" s="104">
        <f t="shared" si="6"/>
        <v>8773000</v>
      </c>
      <c r="X22" s="107">
        <f t="shared" si="13"/>
        <v>8680000</v>
      </c>
      <c r="Y22" s="24"/>
    </row>
    <row r="23" spans="1:25" ht="14.45" customHeight="1" x14ac:dyDescent="0.25">
      <c r="A23" s="48" t="s">
        <v>369</v>
      </c>
      <c r="B23" s="48">
        <v>3</v>
      </c>
      <c r="C23" s="48" t="s">
        <v>358</v>
      </c>
      <c r="D23" s="48">
        <v>2</v>
      </c>
      <c r="E23" s="49">
        <f t="shared" si="7"/>
        <v>89.743589743589752</v>
      </c>
      <c r="F23" s="50">
        <v>966</v>
      </c>
      <c r="G23" s="48">
        <v>3</v>
      </c>
      <c r="H23" s="55">
        <f t="shared" si="0"/>
        <v>269.23076923076928</v>
      </c>
      <c r="I23" s="55">
        <f t="shared" si="1"/>
        <v>2898</v>
      </c>
      <c r="J23" s="57">
        <v>280000</v>
      </c>
      <c r="K23" s="56">
        <f t="shared" si="2"/>
        <v>289.85507246376812</v>
      </c>
      <c r="L23" s="83">
        <f t="shared" si="8"/>
        <v>3121.56</v>
      </c>
      <c r="M23" s="83">
        <v>290</v>
      </c>
      <c r="N23" s="68">
        <f t="shared" si="9"/>
        <v>280140</v>
      </c>
      <c r="O23" s="70">
        <v>280000</v>
      </c>
      <c r="P23" s="88">
        <f t="shared" si="3"/>
        <v>289.85507246376812</v>
      </c>
      <c r="Q23" s="94">
        <f t="shared" si="10"/>
        <v>0</v>
      </c>
      <c r="R23" s="94">
        <f t="shared" si="11"/>
        <v>0</v>
      </c>
      <c r="S23" s="99">
        <v>277000</v>
      </c>
      <c r="T23" s="99">
        <f t="shared" si="12"/>
        <v>286.74948240165634</v>
      </c>
      <c r="U23" s="70">
        <f t="shared" si="4"/>
        <v>840000</v>
      </c>
      <c r="V23" s="68">
        <f t="shared" si="5"/>
        <v>840420</v>
      </c>
      <c r="W23" s="104">
        <f t="shared" si="6"/>
        <v>840000</v>
      </c>
      <c r="X23" s="107">
        <f t="shared" si="13"/>
        <v>831000</v>
      </c>
      <c r="Y23" s="24"/>
    </row>
    <row r="24" spans="1:25" ht="14.45" customHeight="1" x14ac:dyDescent="0.25">
      <c r="A24" s="48" t="s">
        <v>370</v>
      </c>
      <c r="B24" s="48">
        <v>3</v>
      </c>
      <c r="C24" s="48" t="s">
        <v>366</v>
      </c>
      <c r="D24" s="48">
        <v>2</v>
      </c>
      <c r="E24" s="49">
        <f t="shared" si="7"/>
        <v>90.115198810850984</v>
      </c>
      <c r="F24" s="50">
        <v>970</v>
      </c>
      <c r="G24" s="48">
        <v>36</v>
      </c>
      <c r="H24" s="55">
        <f t="shared" si="0"/>
        <v>3244.1471571906354</v>
      </c>
      <c r="I24" s="55">
        <f t="shared" si="1"/>
        <v>34920</v>
      </c>
      <c r="J24" s="57">
        <v>278000</v>
      </c>
      <c r="K24" s="56">
        <f t="shared" si="2"/>
        <v>286.59793814432987</v>
      </c>
      <c r="L24" s="83">
        <f t="shared" si="8"/>
        <v>3121.56</v>
      </c>
      <c r="M24" s="83">
        <v>290</v>
      </c>
      <c r="N24" s="68">
        <f t="shared" si="9"/>
        <v>281300</v>
      </c>
      <c r="O24" s="70">
        <v>281000</v>
      </c>
      <c r="P24" s="88">
        <f t="shared" si="3"/>
        <v>289.69072164948454</v>
      </c>
      <c r="Q24" s="94">
        <f t="shared" si="10"/>
        <v>3000</v>
      </c>
      <c r="R24" s="94">
        <f t="shared" si="11"/>
        <v>3.0927835051546708</v>
      </c>
      <c r="S24" s="99">
        <v>281000</v>
      </c>
      <c r="T24" s="99">
        <f t="shared" si="12"/>
        <v>289.69072164948454</v>
      </c>
      <c r="U24" s="70">
        <f t="shared" si="4"/>
        <v>10116000</v>
      </c>
      <c r="V24" s="68">
        <f t="shared" si="5"/>
        <v>10126800</v>
      </c>
      <c r="W24" s="104">
        <f t="shared" si="6"/>
        <v>10008000</v>
      </c>
      <c r="X24" s="107">
        <f t="shared" si="13"/>
        <v>10116000</v>
      </c>
      <c r="Y24" s="24"/>
    </row>
    <row r="25" spans="1:25" ht="14.45" customHeight="1" x14ac:dyDescent="0.25">
      <c r="A25" s="48" t="s">
        <v>371</v>
      </c>
      <c r="B25" s="48">
        <v>3</v>
      </c>
      <c r="C25" s="48" t="s">
        <v>366</v>
      </c>
      <c r="D25" s="48">
        <v>2</v>
      </c>
      <c r="E25" s="49">
        <f t="shared" si="7"/>
        <v>90.115198810850984</v>
      </c>
      <c r="F25" s="50">
        <v>970</v>
      </c>
      <c r="G25" s="48">
        <v>2</v>
      </c>
      <c r="H25" s="55">
        <f t="shared" si="0"/>
        <v>180.23039762170197</v>
      </c>
      <c r="I25" s="55">
        <f t="shared" si="1"/>
        <v>1940</v>
      </c>
      <c r="J25" s="57">
        <v>278000</v>
      </c>
      <c r="K25" s="56">
        <f t="shared" si="2"/>
        <v>286.59793814432987</v>
      </c>
      <c r="L25" s="83">
        <f t="shared" si="8"/>
        <v>3121.56</v>
      </c>
      <c r="M25" s="83">
        <v>290</v>
      </c>
      <c r="N25" s="68">
        <f t="shared" si="9"/>
        <v>281300</v>
      </c>
      <c r="O25" s="70">
        <v>281000</v>
      </c>
      <c r="P25" s="88">
        <f t="shared" si="3"/>
        <v>289.69072164948454</v>
      </c>
      <c r="Q25" s="94">
        <f t="shared" si="10"/>
        <v>3000</v>
      </c>
      <c r="R25" s="94">
        <f t="shared" si="11"/>
        <v>3.0927835051546708</v>
      </c>
      <c r="S25" s="99">
        <v>281000</v>
      </c>
      <c r="T25" s="99">
        <f t="shared" si="12"/>
        <v>289.69072164948454</v>
      </c>
      <c r="U25" s="70">
        <f t="shared" si="4"/>
        <v>562000</v>
      </c>
      <c r="V25" s="68">
        <f t="shared" si="5"/>
        <v>562600</v>
      </c>
      <c r="W25" s="104">
        <f t="shared" si="6"/>
        <v>556000</v>
      </c>
      <c r="X25" s="107">
        <f t="shared" si="13"/>
        <v>562000</v>
      </c>
      <c r="Y25" s="24"/>
    </row>
    <row r="26" spans="1:25" ht="14.45" customHeight="1" x14ac:dyDescent="0.25">
      <c r="A26" s="48" t="s">
        <v>372</v>
      </c>
      <c r="B26" s="48">
        <v>3</v>
      </c>
      <c r="C26" s="48" t="s">
        <v>366</v>
      </c>
      <c r="D26" s="48">
        <v>2</v>
      </c>
      <c r="E26" s="49">
        <f t="shared" si="7"/>
        <v>90.115198810850984</v>
      </c>
      <c r="F26" s="50">
        <v>970</v>
      </c>
      <c r="G26" s="48">
        <v>20</v>
      </c>
      <c r="H26" s="55">
        <f t="shared" si="0"/>
        <v>1802.3039762170197</v>
      </c>
      <c r="I26" s="55">
        <f t="shared" si="1"/>
        <v>19400</v>
      </c>
      <c r="J26" s="57">
        <v>278000</v>
      </c>
      <c r="K26" s="56">
        <f t="shared" si="2"/>
        <v>286.59793814432987</v>
      </c>
      <c r="L26" s="83">
        <f t="shared" si="8"/>
        <v>3121.56</v>
      </c>
      <c r="M26" s="83">
        <v>290</v>
      </c>
      <c r="N26" s="68">
        <f t="shared" si="9"/>
        <v>281300</v>
      </c>
      <c r="O26" s="70">
        <v>281000</v>
      </c>
      <c r="P26" s="88">
        <f t="shared" si="3"/>
        <v>289.69072164948454</v>
      </c>
      <c r="Q26" s="94">
        <f t="shared" si="10"/>
        <v>3000</v>
      </c>
      <c r="R26" s="94">
        <f t="shared" si="11"/>
        <v>3.0927835051546708</v>
      </c>
      <c r="S26" s="99">
        <v>281000</v>
      </c>
      <c r="T26" s="99">
        <f t="shared" si="12"/>
        <v>289.69072164948454</v>
      </c>
      <c r="U26" s="70">
        <f t="shared" si="4"/>
        <v>5620000</v>
      </c>
      <c r="V26" s="68">
        <f t="shared" si="5"/>
        <v>5626000</v>
      </c>
      <c r="W26" s="104">
        <f t="shared" si="6"/>
        <v>5560000</v>
      </c>
      <c r="X26" s="107">
        <f t="shared" si="13"/>
        <v>5620000</v>
      </c>
      <c r="Y26" s="24"/>
    </row>
    <row r="27" spans="1:25" ht="14.45" customHeight="1" x14ac:dyDescent="0.25">
      <c r="A27" s="48" t="s">
        <v>373</v>
      </c>
      <c r="B27" s="48">
        <v>3</v>
      </c>
      <c r="C27" s="48" t="s">
        <v>366</v>
      </c>
      <c r="D27" s="48">
        <v>2</v>
      </c>
      <c r="E27" s="49">
        <f t="shared" si="7"/>
        <v>90.115198810850984</v>
      </c>
      <c r="F27" s="50">
        <v>970</v>
      </c>
      <c r="G27" s="48">
        <v>28</v>
      </c>
      <c r="H27" s="55">
        <f t="shared" si="0"/>
        <v>2523.2255667038276</v>
      </c>
      <c r="I27" s="55">
        <f t="shared" si="1"/>
        <v>27160</v>
      </c>
      <c r="J27" s="57">
        <v>278000</v>
      </c>
      <c r="K27" s="56">
        <f t="shared" si="2"/>
        <v>286.59793814432987</v>
      </c>
      <c r="L27" s="83">
        <f t="shared" si="8"/>
        <v>3121.56</v>
      </c>
      <c r="M27" s="83">
        <v>290</v>
      </c>
      <c r="N27" s="68">
        <f t="shared" si="9"/>
        <v>281300</v>
      </c>
      <c r="O27" s="70">
        <v>281000</v>
      </c>
      <c r="P27" s="88">
        <f t="shared" si="3"/>
        <v>289.69072164948454</v>
      </c>
      <c r="Q27" s="94">
        <f t="shared" si="10"/>
        <v>3000</v>
      </c>
      <c r="R27" s="94">
        <f t="shared" si="11"/>
        <v>3.0927835051546708</v>
      </c>
      <c r="S27" s="99">
        <v>281000</v>
      </c>
      <c r="T27" s="99">
        <f t="shared" si="12"/>
        <v>289.69072164948454</v>
      </c>
      <c r="U27" s="70">
        <f t="shared" si="4"/>
        <v>7868000</v>
      </c>
      <c r="V27" s="68">
        <f t="shared" si="5"/>
        <v>7876400</v>
      </c>
      <c r="W27" s="104">
        <f t="shared" si="6"/>
        <v>7784000</v>
      </c>
      <c r="X27" s="107">
        <f t="shared" si="13"/>
        <v>7868000</v>
      </c>
      <c r="Y27" s="24"/>
    </row>
    <row r="28" spans="1:25" ht="14.45" customHeight="1" x14ac:dyDescent="0.25">
      <c r="A28" s="48" t="s">
        <v>374</v>
      </c>
      <c r="B28" s="48">
        <v>3</v>
      </c>
      <c r="C28" s="48" t="s">
        <v>366</v>
      </c>
      <c r="D28" s="48">
        <v>2</v>
      </c>
      <c r="E28" s="49">
        <f t="shared" si="7"/>
        <v>90.115198810850984</v>
      </c>
      <c r="F28" s="50">
        <v>970</v>
      </c>
      <c r="G28" s="48">
        <v>6</v>
      </c>
      <c r="H28" s="55">
        <f t="shared" si="0"/>
        <v>540.6911928651059</v>
      </c>
      <c r="I28" s="55">
        <f t="shared" si="1"/>
        <v>5820</v>
      </c>
      <c r="J28" s="57">
        <v>278000</v>
      </c>
      <c r="K28" s="56">
        <f t="shared" si="2"/>
        <v>286.59793814432987</v>
      </c>
      <c r="L28" s="83">
        <f t="shared" si="8"/>
        <v>3121.56</v>
      </c>
      <c r="M28" s="83">
        <v>290</v>
      </c>
      <c r="N28" s="68">
        <f t="shared" si="9"/>
        <v>281300</v>
      </c>
      <c r="O28" s="70">
        <v>281000</v>
      </c>
      <c r="P28" s="88">
        <f t="shared" si="3"/>
        <v>289.69072164948454</v>
      </c>
      <c r="Q28" s="94">
        <f t="shared" si="10"/>
        <v>3000</v>
      </c>
      <c r="R28" s="94">
        <f t="shared" si="11"/>
        <v>3.0927835051546708</v>
      </c>
      <c r="S28" s="99">
        <v>281000</v>
      </c>
      <c r="T28" s="99">
        <f t="shared" si="12"/>
        <v>289.69072164948454</v>
      </c>
      <c r="U28" s="70">
        <f t="shared" si="4"/>
        <v>1686000</v>
      </c>
      <c r="V28" s="68">
        <f t="shared" si="5"/>
        <v>1687800</v>
      </c>
      <c r="W28" s="104">
        <f t="shared" si="6"/>
        <v>1668000</v>
      </c>
      <c r="X28" s="107">
        <f t="shared" si="13"/>
        <v>1686000</v>
      </c>
      <c r="Y28" s="24"/>
    </row>
    <row r="29" spans="1:25" ht="14.45" customHeight="1" x14ac:dyDescent="0.25">
      <c r="A29" s="48" t="s">
        <v>375</v>
      </c>
      <c r="B29" s="48">
        <v>3</v>
      </c>
      <c r="C29" s="48" t="s">
        <v>366</v>
      </c>
      <c r="D29" s="48">
        <v>2</v>
      </c>
      <c r="E29" s="49">
        <f t="shared" si="7"/>
        <v>90.115198810850984</v>
      </c>
      <c r="F29" s="50">
        <v>970</v>
      </c>
      <c r="G29" s="48">
        <v>13</v>
      </c>
      <c r="H29" s="55">
        <f t="shared" si="0"/>
        <v>1171.4975845410627</v>
      </c>
      <c r="I29" s="55">
        <f t="shared" si="1"/>
        <v>12610</v>
      </c>
      <c r="J29" s="57">
        <v>278000</v>
      </c>
      <c r="K29" s="56">
        <f t="shared" si="2"/>
        <v>286.59793814432987</v>
      </c>
      <c r="L29" s="83">
        <f t="shared" si="8"/>
        <v>3121.56</v>
      </c>
      <c r="M29" s="83">
        <v>290</v>
      </c>
      <c r="N29" s="68">
        <f t="shared" si="9"/>
        <v>281300</v>
      </c>
      <c r="O29" s="70">
        <v>281000</v>
      </c>
      <c r="P29" s="88">
        <f t="shared" si="3"/>
        <v>289.69072164948454</v>
      </c>
      <c r="Q29" s="94">
        <f t="shared" si="10"/>
        <v>3000</v>
      </c>
      <c r="R29" s="94">
        <f t="shared" si="11"/>
        <v>3.0927835051546708</v>
      </c>
      <c r="S29" s="99">
        <v>281000</v>
      </c>
      <c r="T29" s="99">
        <f t="shared" si="12"/>
        <v>289.69072164948454</v>
      </c>
      <c r="U29" s="70">
        <f t="shared" si="4"/>
        <v>3653000</v>
      </c>
      <c r="V29" s="68">
        <f t="shared" si="5"/>
        <v>3656900</v>
      </c>
      <c r="W29" s="104">
        <f t="shared" si="6"/>
        <v>3614000</v>
      </c>
      <c r="X29" s="107">
        <f t="shared" si="13"/>
        <v>3653000</v>
      </c>
      <c r="Y29" s="24"/>
    </row>
    <row r="30" spans="1:25" ht="14.45" customHeight="1" x14ac:dyDescent="0.25">
      <c r="A30" s="48" t="s">
        <v>376</v>
      </c>
      <c r="B30" s="48">
        <v>3</v>
      </c>
      <c r="C30" s="48" t="s">
        <v>377</v>
      </c>
      <c r="D30" s="48">
        <v>2</v>
      </c>
      <c r="E30" s="49">
        <f t="shared" si="7"/>
        <v>92.437755481233751</v>
      </c>
      <c r="F30" s="50">
        <v>995</v>
      </c>
      <c r="G30" s="48">
        <v>6</v>
      </c>
      <c r="H30" s="55">
        <f t="shared" si="0"/>
        <v>554.6265328874025</v>
      </c>
      <c r="I30" s="55">
        <f t="shared" si="1"/>
        <v>5970</v>
      </c>
      <c r="J30" s="57">
        <v>297000</v>
      </c>
      <c r="K30" s="56">
        <f t="shared" si="2"/>
        <v>298.4924623115578</v>
      </c>
      <c r="L30" s="83">
        <f t="shared" si="8"/>
        <v>3175.3799999999997</v>
      </c>
      <c r="M30" s="83">
        <v>295</v>
      </c>
      <c r="N30" s="68">
        <f t="shared" si="9"/>
        <v>293525</v>
      </c>
      <c r="O30" s="70">
        <v>293000</v>
      </c>
      <c r="P30" s="88">
        <f t="shared" si="3"/>
        <v>294.47236180904525</v>
      </c>
      <c r="Q30" s="94">
        <f t="shared" si="10"/>
        <v>-4000</v>
      </c>
      <c r="R30" s="94">
        <f t="shared" si="11"/>
        <v>-4.0201005025125482</v>
      </c>
      <c r="S30" s="99">
        <v>293000</v>
      </c>
      <c r="T30" s="99">
        <f t="shared" si="12"/>
        <v>294.47236180904525</v>
      </c>
      <c r="U30" s="70">
        <f t="shared" si="4"/>
        <v>1758000</v>
      </c>
      <c r="V30" s="68">
        <f t="shared" si="5"/>
        <v>1761150</v>
      </c>
      <c r="W30" s="104">
        <f t="shared" si="6"/>
        <v>1782000</v>
      </c>
      <c r="X30" s="107">
        <f t="shared" si="13"/>
        <v>1758000</v>
      </c>
      <c r="Y30" s="24"/>
    </row>
    <row r="31" spans="1:25" ht="14.45" customHeight="1" x14ac:dyDescent="0.25">
      <c r="A31" s="48" t="s">
        <v>378</v>
      </c>
      <c r="B31" s="48">
        <v>3</v>
      </c>
      <c r="C31" s="48" t="s">
        <v>377</v>
      </c>
      <c r="D31" s="48">
        <v>2</v>
      </c>
      <c r="E31" s="49">
        <f t="shared" si="7"/>
        <v>92.437755481233751</v>
      </c>
      <c r="F31" s="50">
        <v>995</v>
      </c>
      <c r="G31" s="48">
        <v>1</v>
      </c>
      <c r="H31" s="55">
        <f t="shared" si="0"/>
        <v>92.437755481233751</v>
      </c>
      <c r="I31" s="55">
        <f t="shared" si="1"/>
        <v>995</v>
      </c>
      <c r="J31" s="57">
        <v>297000</v>
      </c>
      <c r="K31" s="56">
        <f t="shared" si="2"/>
        <v>298.4924623115578</v>
      </c>
      <c r="L31" s="83">
        <f t="shared" si="8"/>
        <v>3175.3799999999997</v>
      </c>
      <c r="M31" s="83">
        <v>295</v>
      </c>
      <c r="N31" s="68">
        <f t="shared" si="9"/>
        <v>293525</v>
      </c>
      <c r="O31" s="70">
        <v>293000</v>
      </c>
      <c r="P31" s="88">
        <f t="shared" si="3"/>
        <v>294.47236180904525</v>
      </c>
      <c r="Q31" s="94">
        <f t="shared" si="10"/>
        <v>-4000</v>
      </c>
      <c r="R31" s="94">
        <f t="shared" si="11"/>
        <v>-4.0201005025125482</v>
      </c>
      <c r="S31" s="99">
        <v>293000</v>
      </c>
      <c r="T31" s="99">
        <f t="shared" si="12"/>
        <v>294.47236180904525</v>
      </c>
      <c r="U31" s="70">
        <f t="shared" si="4"/>
        <v>293000</v>
      </c>
      <c r="V31" s="68">
        <f t="shared" si="5"/>
        <v>293525</v>
      </c>
      <c r="W31" s="104">
        <f t="shared" si="6"/>
        <v>297000</v>
      </c>
      <c r="X31" s="107">
        <f t="shared" si="13"/>
        <v>293000</v>
      </c>
      <c r="Y31" s="24"/>
    </row>
    <row r="32" spans="1:25" ht="14.45" customHeight="1" x14ac:dyDescent="0.25">
      <c r="A32" s="48" t="s">
        <v>379</v>
      </c>
      <c r="B32" s="48">
        <v>3</v>
      </c>
      <c r="C32" s="48" t="s">
        <v>377</v>
      </c>
      <c r="D32" s="48">
        <v>2.5</v>
      </c>
      <c r="E32" s="49">
        <f t="shared" si="7"/>
        <v>92.437755481233751</v>
      </c>
      <c r="F32" s="50">
        <v>995</v>
      </c>
      <c r="G32" s="48">
        <v>2</v>
      </c>
      <c r="H32" s="55">
        <f t="shared" si="0"/>
        <v>184.8755109624675</v>
      </c>
      <c r="I32" s="55">
        <f t="shared" si="1"/>
        <v>1990</v>
      </c>
      <c r="J32" s="57">
        <v>277000</v>
      </c>
      <c r="K32" s="56">
        <f t="shared" si="2"/>
        <v>278.39195979899495</v>
      </c>
      <c r="L32" s="83">
        <f t="shared" si="8"/>
        <v>3175.3799999999997</v>
      </c>
      <c r="M32" s="83">
        <v>295</v>
      </c>
      <c r="N32" s="68">
        <f t="shared" si="9"/>
        <v>293525</v>
      </c>
      <c r="O32" s="70">
        <v>293000</v>
      </c>
      <c r="P32" s="88">
        <f t="shared" si="3"/>
        <v>294.47236180904525</v>
      </c>
      <c r="Q32" s="108">
        <f t="shared" si="10"/>
        <v>16000</v>
      </c>
      <c r="R32" s="108">
        <f t="shared" si="11"/>
        <v>16.080402010050307</v>
      </c>
      <c r="S32" s="99">
        <v>277000</v>
      </c>
      <c r="T32" s="99">
        <f t="shared" si="12"/>
        <v>278.39195979899495</v>
      </c>
      <c r="U32" s="70">
        <f t="shared" si="4"/>
        <v>586000</v>
      </c>
      <c r="V32" s="68">
        <f t="shared" si="5"/>
        <v>587050</v>
      </c>
      <c r="W32" s="104">
        <f t="shared" si="6"/>
        <v>554000</v>
      </c>
      <c r="X32" s="107">
        <f t="shared" si="13"/>
        <v>554000</v>
      </c>
      <c r="Y32" s="24"/>
    </row>
    <row r="33" spans="1:25" ht="14.45" customHeight="1" x14ac:dyDescent="0.25">
      <c r="A33" s="48" t="s">
        <v>376</v>
      </c>
      <c r="B33" s="48">
        <v>3</v>
      </c>
      <c r="C33" s="48" t="s">
        <v>380</v>
      </c>
      <c r="D33" s="48">
        <v>2.5</v>
      </c>
      <c r="E33" s="49">
        <f t="shared" si="7"/>
        <v>92.437755481233751</v>
      </c>
      <c r="F33" s="50">
        <v>995</v>
      </c>
      <c r="G33" s="48">
        <v>5</v>
      </c>
      <c r="H33" s="55">
        <f t="shared" si="0"/>
        <v>462.18877740616875</v>
      </c>
      <c r="I33" s="55">
        <f t="shared" si="1"/>
        <v>4975</v>
      </c>
      <c r="J33" s="57">
        <v>267000</v>
      </c>
      <c r="K33" s="56">
        <f t="shared" si="2"/>
        <v>268.34170854271355</v>
      </c>
      <c r="L33" s="83">
        <f t="shared" si="8"/>
        <v>3067.74</v>
      </c>
      <c r="M33" s="84">
        <v>285</v>
      </c>
      <c r="N33" s="68">
        <f t="shared" si="9"/>
        <v>283575</v>
      </c>
      <c r="O33" s="70">
        <v>283000</v>
      </c>
      <c r="P33" s="88">
        <f t="shared" si="3"/>
        <v>284.4221105527638</v>
      </c>
      <c r="Q33" s="108">
        <f t="shared" si="10"/>
        <v>16000</v>
      </c>
      <c r="R33" s="108">
        <f t="shared" si="11"/>
        <v>16.08040201005025</v>
      </c>
      <c r="S33" s="99">
        <v>267000</v>
      </c>
      <c r="T33" s="99">
        <f t="shared" si="12"/>
        <v>268.34170854271355</v>
      </c>
      <c r="U33" s="70">
        <f t="shared" si="4"/>
        <v>1415000</v>
      </c>
      <c r="V33" s="68">
        <f t="shared" si="5"/>
        <v>1417875</v>
      </c>
      <c r="W33" s="104">
        <f t="shared" si="6"/>
        <v>1335000</v>
      </c>
      <c r="X33" s="107">
        <f t="shared" si="13"/>
        <v>1335000</v>
      </c>
      <c r="Y33" s="24"/>
    </row>
    <row r="34" spans="1:25" ht="14.45" customHeight="1" x14ac:dyDescent="0.25">
      <c r="A34" s="48" t="s">
        <v>381</v>
      </c>
      <c r="B34" s="48">
        <v>3</v>
      </c>
      <c r="C34" s="48" t="s">
        <v>357</v>
      </c>
      <c r="D34" s="48">
        <v>2</v>
      </c>
      <c r="E34" s="49">
        <f t="shared" si="7"/>
        <v>95.224823485693051</v>
      </c>
      <c r="F34" s="50">
        <v>1025</v>
      </c>
      <c r="G34" s="48">
        <v>6</v>
      </c>
      <c r="H34" s="55">
        <f t="shared" si="0"/>
        <v>571.34894091415833</v>
      </c>
      <c r="I34" s="55">
        <f t="shared" si="1"/>
        <v>6150</v>
      </c>
      <c r="J34" s="57">
        <v>300000</v>
      </c>
      <c r="K34" s="56">
        <f t="shared" si="2"/>
        <v>292.6829268292683</v>
      </c>
      <c r="L34" s="83">
        <f t="shared" si="8"/>
        <v>3067.74</v>
      </c>
      <c r="M34" s="83">
        <v>285</v>
      </c>
      <c r="N34" s="68">
        <f t="shared" si="9"/>
        <v>292125</v>
      </c>
      <c r="O34" s="70">
        <v>292000</v>
      </c>
      <c r="P34" s="88">
        <f t="shared" si="3"/>
        <v>284.8780487804878</v>
      </c>
      <c r="Q34" s="108">
        <f t="shared" si="10"/>
        <v>-8000</v>
      </c>
      <c r="R34" s="108">
        <f t="shared" si="11"/>
        <v>-7.8048780487804947</v>
      </c>
      <c r="S34" s="99">
        <v>292000</v>
      </c>
      <c r="T34" s="99">
        <f t="shared" si="12"/>
        <v>284.8780487804878</v>
      </c>
      <c r="U34" s="70">
        <f t="shared" si="4"/>
        <v>1752000</v>
      </c>
      <c r="V34" s="68">
        <f t="shared" si="5"/>
        <v>1752750</v>
      </c>
      <c r="W34" s="104">
        <f t="shared" si="6"/>
        <v>1800000</v>
      </c>
      <c r="X34" s="107">
        <f t="shared" si="13"/>
        <v>1752000</v>
      </c>
      <c r="Y34" s="24"/>
    </row>
    <row r="35" spans="1:25" ht="14.45" customHeight="1" x14ac:dyDescent="0.25">
      <c r="A35" s="48" t="s">
        <v>381</v>
      </c>
      <c r="B35" s="48">
        <v>3</v>
      </c>
      <c r="C35" s="48" t="s">
        <v>358</v>
      </c>
      <c r="D35" s="48">
        <v>2</v>
      </c>
      <c r="E35" s="49">
        <f t="shared" si="7"/>
        <v>95.224823485693051</v>
      </c>
      <c r="F35" s="50">
        <v>1025</v>
      </c>
      <c r="G35" s="48">
        <v>2</v>
      </c>
      <c r="H35" s="55">
        <f t="shared" si="0"/>
        <v>190.4496469713861</v>
      </c>
      <c r="I35" s="55">
        <f t="shared" si="1"/>
        <v>2050</v>
      </c>
      <c r="J35" s="57">
        <v>297000</v>
      </c>
      <c r="K35" s="56">
        <f t="shared" si="2"/>
        <v>289.7560975609756</v>
      </c>
      <c r="L35" s="83">
        <f t="shared" si="8"/>
        <v>3067.74</v>
      </c>
      <c r="M35" s="83">
        <v>285</v>
      </c>
      <c r="N35" s="68">
        <f t="shared" si="9"/>
        <v>292125</v>
      </c>
      <c r="O35" s="70">
        <v>292000</v>
      </c>
      <c r="P35" s="88">
        <f t="shared" si="3"/>
        <v>284.8780487804878</v>
      </c>
      <c r="Q35" s="108">
        <f t="shared" si="10"/>
        <v>-5000</v>
      </c>
      <c r="R35" s="108">
        <f t="shared" si="11"/>
        <v>-4.8780487804878021</v>
      </c>
      <c r="S35" s="99">
        <v>290000</v>
      </c>
      <c r="T35" s="99">
        <f t="shared" si="12"/>
        <v>282.92682926829269</v>
      </c>
      <c r="U35" s="70">
        <f t="shared" si="4"/>
        <v>584000</v>
      </c>
      <c r="V35" s="68">
        <f t="shared" si="5"/>
        <v>584250</v>
      </c>
      <c r="W35" s="104">
        <f t="shared" si="6"/>
        <v>594000</v>
      </c>
      <c r="X35" s="107">
        <f t="shared" si="13"/>
        <v>580000</v>
      </c>
      <c r="Y35" s="24"/>
    </row>
    <row r="36" spans="1:25" ht="14.45" customHeight="1" x14ac:dyDescent="0.25">
      <c r="A36" s="48" t="s">
        <v>382</v>
      </c>
      <c r="B36" s="48">
        <v>3</v>
      </c>
      <c r="C36" s="48" t="s">
        <v>357</v>
      </c>
      <c r="D36" s="48">
        <v>2</v>
      </c>
      <c r="E36" s="49">
        <f t="shared" si="7"/>
        <v>95.224823485693051</v>
      </c>
      <c r="F36" s="50">
        <v>1025</v>
      </c>
      <c r="G36" s="48">
        <v>10</v>
      </c>
      <c r="H36" s="55">
        <f t="shared" si="0"/>
        <v>952.24823485693048</v>
      </c>
      <c r="I36" s="55">
        <f t="shared" si="1"/>
        <v>10250</v>
      </c>
      <c r="J36" s="57">
        <v>292000</v>
      </c>
      <c r="K36" s="56">
        <f t="shared" si="2"/>
        <v>284.8780487804878</v>
      </c>
      <c r="L36" s="83">
        <f t="shared" si="8"/>
        <v>3067.74</v>
      </c>
      <c r="M36" s="83">
        <v>285</v>
      </c>
      <c r="N36" s="68">
        <f t="shared" si="9"/>
        <v>292125</v>
      </c>
      <c r="O36" s="70">
        <v>292000</v>
      </c>
      <c r="P36" s="88">
        <f t="shared" si="3"/>
        <v>284.8780487804878</v>
      </c>
      <c r="Q36" s="108">
        <f t="shared" si="10"/>
        <v>0</v>
      </c>
      <c r="R36" s="108">
        <f t="shared" si="11"/>
        <v>0</v>
      </c>
      <c r="S36" s="99">
        <v>292000</v>
      </c>
      <c r="T36" s="99">
        <f t="shared" si="12"/>
        <v>284.8780487804878</v>
      </c>
      <c r="U36" s="70">
        <f t="shared" si="4"/>
        <v>2920000</v>
      </c>
      <c r="V36" s="68">
        <f t="shared" si="5"/>
        <v>2921250</v>
      </c>
      <c r="W36" s="104">
        <f t="shared" si="6"/>
        <v>2920000</v>
      </c>
      <c r="X36" s="107">
        <f t="shared" si="13"/>
        <v>2920000</v>
      </c>
      <c r="Y36" s="24"/>
    </row>
    <row r="37" spans="1:25" ht="14.45" customHeight="1" x14ac:dyDescent="0.25">
      <c r="A37" s="48" t="s">
        <v>383</v>
      </c>
      <c r="B37" s="48">
        <v>3</v>
      </c>
      <c r="C37" s="48" t="s">
        <v>357</v>
      </c>
      <c r="D37" s="48">
        <v>2</v>
      </c>
      <c r="E37" s="49">
        <f t="shared" si="7"/>
        <v>95.224823485693051</v>
      </c>
      <c r="F37" s="50">
        <v>1025</v>
      </c>
      <c r="G37" s="48">
        <v>4</v>
      </c>
      <c r="H37" s="55">
        <f t="shared" si="0"/>
        <v>380.8992939427722</v>
      </c>
      <c r="I37" s="55">
        <f t="shared" si="1"/>
        <v>4100</v>
      </c>
      <c r="J37" s="57">
        <v>292000</v>
      </c>
      <c r="K37" s="56">
        <f t="shared" si="2"/>
        <v>284.8780487804878</v>
      </c>
      <c r="L37" s="83">
        <f t="shared" si="8"/>
        <v>3067.74</v>
      </c>
      <c r="M37" s="83">
        <v>285</v>
      </c>
      <c r="N37" s="68">
        <f t="shared" si="9"/>
        <v>292125</v>
      </c>
      <c r="O37" s="70">
        <v>292000</v>
      </c>
      <c r="P37" s="88">
        <f t="shared" si="3"/>
        <v>284.8780487804878</v>
      </c>
      <c r="Q37" s="108">
        <f t="shared" si="10"/>
        <v>0</v>
      </c>
      <c r="R37" s="108">
        <f t="shared" si="11"/>
        <v>0</v>
      </c>
      <c r="S37" s="99">
        <v>292000</v>
      </c>
      <c r="T37" s="99">
        <f t="shared" si="12"/>
        <v>284.8780487804878</v>
      </c>
      <c r="U37" s="70">
        <f t="shared" si="4"/>
        <v>1168000</v>
      </c>
      <c r="V37" s="68">
        <f t="shared" si="5"/>
        <v>1168500</v>
      </c>
      <c r="W37" s="104">
        <f t="shared" si="6"/>
        <v>1168000</v>
      </c>
      <c r="X37" s="107">
        <f t="shared" si="13"/>
        <v>1168000</v>
      </c>
      <c r="Y37" s="24"/>
    </row>
    <row r="38" spans="1:25" ht="14.45" customHeight="1" x14ac:dyDescent="0.25">
      <c r="A38" s="48" t="s">
        <v>383</v>
      </c>
      <c r="B38" s="48">
        <v>3</v>
      </c>
      <c r="C38" s="48" t="s">
        <v>358</v>
      </c>
      <c r="D38" s="48">
        <v>2</v>
      </c>
      <c r="E38" s="49">
        <f t="shared" si="7"/>
        <v>95.224823485693051</v>
      </c>
      <c r="F38" s="50">
        <v>1025</v>
      </c>
      <c r="G38" s="48">
        <v>2</v>
      </c>
      <c r="H38" s="55">
        <f t="shared" si="0"/>
        <v>190.4496469713861</v>
      </c>
      <c r="I38" s="55">
        <f t="shared" si="1"/>
        <v>2050</v>
      </c>
      <c r="J38" s="57">
        <v>292000</v>
      </c>
      <c r="K38" s="56">
        <f t="shared" si="2"/>
        <v>284.8780487804878</v>
      </c>
      <c r="L38" s="83">
        <f t="shared" si="8"/>
        <v>3067.74</v>
      </c>
      <c r="M38" s="83">
        <v>285</v>
      </c>
      <c r="N38" s="68">
        <f t="shared" si="9"/>
        <v>292125</v>
      </c>
      <c r="O38" s="70">
        <v>292000</v>
      </c>
      <c r="P38" s="88">
        <f t="shared" si="3"/>
        <v>284.8780487804878</v>
      </c>
      <c r="Q38" s="108">
        <f t="shared" si="10"/>
        <v>0</v>
      </c>
      <c r="R38" s="108">
        <f t="shared" si="11"/>
        <v>0</v>
      </c>
      <c r="S38" s="99">
        <v>290000</v>
      </c>
      <c r="T38" s="99">
        <f t="shared" si="12"/>
        <v>282.92682926829269</v>
      </c>
      <c r="U38" s="70">
        <f t="shared" si="4"/>
        <v>584000</v>
      </c>
      <c r="V38" s="68">
        <f t="shared" si="5"/>
        <v>584250</v>
      </c>
      <c r="W38" s="104">
        <f t="shared" si="6"/>
        <v>584000</v>
      </c>
      <c r="X38" s="107">
        <f t="shared" si="13"/>
        <v>580000</v>
      </c>
      <c r="Y38" s="24"/>
    </row>
    <row r="39" spans="1:25" ht="14.45" customHeight="1" x14ac:dyDescent="0.25">
      <c r="A39" s="48" t="s">
        <v>384</v>
      </c>
      <c r="B39" s="48">
        <v>3</v>
      </c>
      <c r="C39" s="48" t="s">
        <v>177</v>
      </c>
      <c r="D39" s="48">
        <v>2</v>
      </c>
      <c r="E39" s="49">
        <f t="shared" si="7"/>
        <v>97.175771088814571</v>
      </c>
      <c r="F39" s="50">
        <v>1046</v>
      </c>
      <c r="G39" s="48">
        <v>7</v>
      </c>
      <c r="H39" s="55">
        <f t="shared" ref="H39:H70" si="14">E39*G39</f>
        <v>680.23039762170197</v>
      </c>
      <c r="I39" s="55">
        <f t="shared" ref="I39:I60" si="15">F39*G39</f>
        <v>7322</v>
      </c>
      <c r="J39" s="57">
        <v>308000</v>
      </c>
      <c r="K39" s="56">
        <f t="shared" ref="K39:K70" si="16">J39/F39</f>
        <v>294.45506692160615</v>
      </c>
      <c r="L39" s="83">
        <f t="shared" si="8"/>
        <v>3175.3799999999997</v>
      </c>
      <c r="M39" s="83">
        <v>295</v>
      </c>
      <c r="N39" s="68">
        <f t="shared" si="9"/>
        <v>308570</v>
      </c>
      <c r="O39" s="70">
        <v>308000</v>
      </c>
      <c r="P39" s="88">
        <f t="shared" ref="P39:P70" si="17">O39/F39</f>
        <v>294.45506692160615</v>
      </c>
      <c r="Q39" s="108">
        <f t="shared" si="10"/>
        <v>0</v>
      </c>
      <c r="R39" s="108">
        <f t="shared" si="11"/>
        <v>0</v>
      </c>
      <c r="S39" s="99">
        <v>308000</v>
      </c>
      <c r="T39" s="99">
        <f t="shared" si="12"/>
        <v>294.45506692160615</v>
      </c>
      <c r="U39" s="70">
        <f t="shared" ref="U39:U60" si="18">G39*O39</f>
        <v>2156000</v>
      </c>
      <c r="V39" s="68">
        <f t="shared" ref="V39:V60" si="19">G39*N39</f>
        <v>2159990</v>
      </c>
      <c r="W39" s="104">
        <f t="shared" ref="W39:X60" si="20">G39*J39</f>
        <v>2156000</v>
      </c>
      <c r="X39" s="107">
        <f t="shared" si="13"/>
        <v>2156000</v>
      </c>
      <c r="Y39" s="24"/>
    </row>
    <row r="40" spans="1:25" ht="14.45" customHeight="1" x14ac:dyDescent="0.25">
      <c r="A40" s="48" t="s">
        <v>385</v>
      </c>
      <c r="B40" s="48">
        <v>3</v>
      </c>
      <c r="C40" s="48" t="s">
        <v>177</v>
      </c>
      <c r="D40" s="48">
        <v>2</v>
      </c>
      <c r="E40" s="49">
        <f t="shared" si="7"/>
        <v>97.175771088814571</v>
      </c>
      <c r="F40" s="50">
        <v>1046</v>
      </c>
      <c r="G40" s="48">
        <v>4</v>
      </c>
      <c r="H40" s="55">
        <f t="shared" si="14"/>
        <v>388.70308435525828</v>
      </c>
      <c r="I40" s="55">
        <f t="shared" si="15"/>
        <v>4184</v>
      </c>
      <c r="J40" s="57">
        <v>308000</v>
      </c>
      <c r="K40" s="56">
        <f t="shared" si="16"/>
        <v>294.45506692160615</v>
      </c>
      <c r="L40" s="83">
        <f t="shared" si="8"/>
        <v>3175.3799999999997</v>
      </c>
      <c r="M40" s="83">
        <v>295</v>
      </c>
      <c r="N40" s="68">
        <f t="shared" si="9"/>
        <v>308570</v>
      </c>
      <c r="O40" s="70">
        <v>308000</v>
      </c>
      <c r="P40" s="88">
        <f t="shared" si="17"/>
        <v>294.45506692160615</v>
      </c>
      <c r="Q40" s="108">
        <f t="shared" si="10"/>
        <v>0</v>
      </c>
      <c r="R40" s="108">
        <f t="shared" si="11"/>
        <v>0</v>
      </c>
      <c r="S40" s="99">
        <v>308000</v>
      </c>
      <c r="T40" s="99">
        <f t="shared" si="12"/>
        <v>294.45506692160615</v>
      </c>
      <c r="U40" s="70">
        <f t="shared" si="18"/>
        <v>1232000</v>
      </c>
      <c r="V40" s="68">
        <f t="shared" si="19"/>
        <v>1234280</v>
      </c>
      <c r="W40" s="104">
        <f t="shared" si="20"/>
        <v>1232000</v>
      </c>
      <c r="X40" s="107">
        <f t="shared" si="13"/>
        <v>1232000</v>
      </c>
      <c r="Y40" s="24"/>
    </row>
    <row r="41" spans="1:25" ht="14.45" customHeight="1" x14ac:dyDescent="0.25">
      <c r="A41" s="48" t="s">
        <v>386</v>
      </c>
      <c r="B41" s="48">
        <v>4</v>
      </c>
      <c r="C41" s="48" t="s">
        <v>177</v>
      </c>
      <c r="D41" s="48">
        <v>2</v>
      </c>
      <c r="E41" s="49">
        <f t="shared" si="7"/>
        <v>99.777034559643255</v>
      </c>
      <c r="F41" s="50">
        <v>1074</v>
      </c>
      <c r="G41" s="48">
        <v>22</v>
      </c>
      <c r="H41" s="55">
        <f t="shared" si="14"/>
        <v>2195.0947603121517</v>
      </c>
      <c r="I41" s="55">
        <f t="shared" si="15"/>
        <v>23628</v>
      </c>
      <c r="J41" s="57">
        <v>313000</v>
      </c>
      <c r="K41" s="56">
        <f t="shared" si="16"/>
        <v>291.4338919925512</v>
      </c>
      <c r="L41" s="83">
        <f t="shared" si="8"/>
        <v>3175.3799999999997</v>
      </c>
      <c r="M41" s="83">
        <v>295</v>
      </c>
      <c r="N41" s="68">
        <f t="shared" si="9"/>
        <v>316829.99999999994</v>
      </c>
      <c r="O41" s="70">
        <v>316000</v>
      </c>
      <c r="P41" s="88">
        <f t="shared" si="17"/>
        <v>294.22718808193667</v>
      </c>
      <c r="Q41" s="108">
        <f t="shared" si="10"/>
        <v>3000</v>
      </c>
      <c r="R41" s="108">
        <f t="shared" si="11"/>
        <v>2.7932960893854784</v>
      </c>
      <c r="S41" s="99">
        <v>316000</v>
      </c>
      <c r="T41" s="99">
        <f t="shared" si="12"/>
        <v>294.22718808193667</v>
      </c>
      <c r="U41" s="70">
        <f t="shared" si="18"/>
        <v>6952000</v>
      </c>
      <c r="V41" s="68">
        <f t="shared" si="19"/>
        <v>6970259.9999999991</v>
      </c>
      <c r="W41" s="104">
        <f t="shared" si="20"/>
        <v>6886000</v>
      </c>
      <c r="X41" s="107">
        <f t="shared" si="13"/>
        <v>6952000</v>
      </c>
      <c r="Y41" s="24"/>
    </row>
    <row r="42" spans="1:25" ht="14.1" customHeight="1" x14ac:dyDescent="0.25">
      <c r="A42" s="48" t="s">
        <v>387</v>
      </c>
      <c r="B42" s="48">
        <v>3</v>
      </c>
      <c r="C42" s="48" t="s">
        <v>177</v>
      </c>
      <c r="D42" s="48">
        <v>2</v>
      </c>
      <c r="E42" s="49">
        <f t="shared" si="7"/>
        <v>103.67892976588629</v>
      </c>
      <c r="F42" s="50">
        <v>1116</v>
      </c>
      <c r="G42" s="48">
        <v>9</v>
      </c>
      <c r="H42" s="55">
        <f t="shared" si="14"/>
        <v>933.11036789297668</v>
      </c>
      <c r="I42" s="55">
        <f t="shared" si="15"/>
        <v>10044</v>
      </c>
      <c r="J42" s="57">
        <v>304000</v>
      </c>
      <c r="K42" s="56">
        <f t="shared" si="16"/>
        <v>272.40143369175627</v>
      </c>
      <c r="L42" s="83">
        <f t="shared" si="8"/>
        <v>3013.9199999999996</v>
      </c>
      <c r="M42" s="83">
        <v>280</v>
      </c>
      <c r="N42" s="68">
        <f t="shared" si="9"/>
        <v>312480</v>
      </c>
      <c r="O42" s="70">
        <v>312000</v>
      </c>
      <c r="P42" s="88">
        <f t="shared" si="17"/>
        <v>279.56989247311827</v>
      </c>
      <c r="Q42" s="108">
        <f t="shared" si="10"/>
        <v>8000</v>
      </c>
      <c r="R42" s="108">
        <f t="shared" si="11"/>
        <v>7.1684587813620055</v>
      </c>
      <c r="S42" s="99">
        <v>312000</v>
      </c>
      <c r="T42" s="99">
        <f t="shared" si="12"/>
        <v>279.56989247311827</v>
      </c>
      <c r="U42" s="70">
        <f t="shared" si="18"/>
        <v>2808000</v>
      </c>
      <c r="V42" s="68">
        <f t="shared" si="19"/>
        <v>2812320</v>
      </c>
      <c r="W42" s="104">
        <f t="shared" si="20"/>
        <v>2736000</v>
      </c>
      <c r="X42" s="107">
        <f t="shared" si="13"/>
        <v>2808000</v>
      </c>
      <c r="Y42" s="24"/>
    </row>
    <row r="43" spans="1:25" ht="14.1" customHeight="1" x14ac:dyDescent="0.25">
      <c r="A43" s="48" t="s">
        <v>387</v>
      </c>
      <c r="B43" s="48">
        <v>3</v>
      </c>
      <c r="C43" s="48" t="s">
        <v>357</v>
      </c>
      <c r="D43" s="48">
        <v>2</v>
      </c>
      <c r="E43" s="49">
        <f t="shared" si="7"/>
        <v>103.67892976588629</v>
      </c>
      <c r="F43" s="50">
        <v>1116</v>
      </c>
      <c r="G43" s="48">
        <v>3</v>
      </c>
      <c r="H43" s="55">
        <f t="shared" si="14"/>
        <v>311.03678929765886</v>
      </c>
      <c r="I43" s="55">
        <f t="shared" si="15"/>
        <v>3348</v>
      </c>
      <c r="J43" s="57">
        <v>292000</v>
      </c>
      <c r="K43" s="56">
        <f t="shared" si="16"/>
        <v>261.64874551971326</v>
      </c>
      <c r="L43" s="83">
        <f t="shared" si="8"/>
        <v>2960.1</v>
      </c>
      <c r="M43" s="83">
        <v>275</v>
      </c>
      <c r="N43" s="68">
        <f t="shared" si="9"/>
        <v>306900</v>
      </c>
      <c r="O43" s="70">
        <v>307000</v>
      </c>
      <c r="P43" s="88">
        <f t="shared" si="17"/>
        <v>275.08960573476702</v>
      </c>
      <c r="Q43" s="108">
        <f t="shared" si="10"/>
        <v>15000</v>
      </c>
      <c r="R43" s="108">
        <f t="shared" si="11"/>
        <v>13.44086021505376</v>
      </c>
      <c r="S43" s="99">
        <v>300000</v>
      </c>
      <c r="T43" s="99">
        <f t="shared" si="12"/>
        <v>268.81720430107526</v>
      </c>
      <c r="U43" s="70">
        <f t="shared" si="18"/>
        <v>921000</v>
      </c>
      <c r="V43" s="68">
        <f t="shared" si="19"/>
        <v>920700</v>
      </c>
      <c r="W43" s="104">
        <f t="shared" si="20"/>
        <v>876000</v>
      </c>
      <c r="X43" s="107">
        <f t="shared" si="13"/>
        <v>900000</v>
      </c>
      <c r="Y43" s="24"/>
    </row>
    <row r="44" spans="1:25" ht="14.1" customHeight="1" x14ac:dyDescent="0.25">
      <c r="A44" s="48" t="s">
        <v>388</v>
      </c>
      <c r="B44" s="48">
        <v>4</v>
      </c>
      <c r="C44" s="48" t="s">
        <v>357</v>
      </c>
      <c r="D44" s="48">
        <v>2.5</v>
      </c>
      <c r="E44" s="49">
        <f t="shared" si="7"/>
        <v>104.23634336677816</v>
      </c>
      <c r="F44" s="50">
        <v>1122</v>
      </c>
      <c r="G44" s="48">
        <v>14</v>
      </c>
      <c r="H44" s="55">
        <f t="shared" si="14"/>
        <v>1459.3088071348943</v>
      </c>
      <c r="I44" s="55">
        <f t="shared" si="15"/>
        <v>15708</v>
      </c>
      <c r="J44" s="57">
        <v>292000</v>
      </c>
      <c r="K44" s="56">
        <f t="shared" si="16"/>
        <v>260.24955436720143</v>
      </c>
      <c r="L44" s="83">
        <f t="shared" si="8"/>
        <v>2906.2799999999997</v>
      </c>
      <c r="M44" s="83">
        <v>270</v>
      </c>
      <c r="N44" s="68">
        <f t="shared" si="9"/>
        <v>302940</v>
      </c>
      <c r="O44" s="70">
        <v>302000</v>
      </c>
      <c r="P44" s="88">
        <f t="shared" si="17"/>
        <v>269.16221033868095</v>
      </c>
      <c r="Q44" s="108">
        <f t="shared" si="10"/>
        <v>10000</v>
      </c>
      <c r="R44" s="108">
        <f t="shared" si="11"/>
        <v>8.9126559714795235</v>
      </c>
      <c r="S44" s="99">
        <v>292000</v>
      </c>
      <c r="T44" s="99">
        <f t="shared" si="12"/>
        <v>260.24955436720143</v>
      </c>
      <c r="U44" s="70">
        <f t="shared" si="18"/>
        <v>4228000</v>
      </c>
      <c r="V44" s="68">
        <f t="shared" si="19"/>
        <v>4241160</v>
      </c>
      <c r="W44" s="104">
        <f t="shared" si="20"/>
        <v>4088000</v>
      </c>
      <c r="X44" s="107">
        <f t="shared" si="13"/>
        <v>4088000</v>
      </c>
      <c r="Y44" s="24"/>
    </row>
    <row r="45" spans="1:25" ht="14.1" customHeight="1" x14ac:dyDescent="0.25">
      <c r="A45" s="48" t="s">
        <v>389</v>
      </c>
      <c r="B45" s="48">
        <v>4</v>
      </c>
      <c r="C45" s="48" t="s">
        <v>357</v>
      </c>
      <c r="D45" s="48">
        <v>2.5</v>
      </c>
      <c r="E45" s="49">
        <f t="shared" si="7"/>
        <v>104.23634336677816</v>
      </c>
      <c r="F45" s="50">
        <v>1122</v>
      </c>
      <c r="G45" s="48">
        <v>8</v>
      </c>
      <c r="H45" s="55">
        <f t="shared" si="14"/>
        <v>833.89074693422526</v>
      </c>
      <c r="I45" s="55">
        <f t="shared" si="15"/>
        <v>8976</v>
      </c>
      <c r="J45" s="57">
        <v>292000</v>
      </c>
      <c r="K45" s="56">
        <f t="shared" si="16"/>
        <v>260.24955436720143</v>
      </c>
      <c r="L45" s="83">
        <f t="shared" si="8"/>
        <v>2906.2799999999997</v>
      </c>
      <c r="M45" s="83">
        <v>270</v>
      </c>
      <c r="N45" s="68">
        <f t="shared" si="9"/>
        <v>302940</v>
      </c>
      <c r="O45" s="70">
        <v>302000</v>
      </c>
      <c r="P45" s="88">
        <f t="shared" si="17"/>
        <v>269.16221033868095</v>
      </c>
      <c r="Q45" s="108">
        <f t="shared" si="10"/>
        <v>10000</v>
      </c>
      <c r="R45" s="108">
        <f t="shared" si="11"/>
        <v>8.9126559714795235</v>
      </c>
      <c r="S45" s="99">
        <v>292000</v>
      </c>
      <c r="T45" s="99">
        <f t="shared" si="12"/>
        <v>260.24955436720143</v>
      </c>
      <c r="U45" s="70">
        <f t="shared" si="18"/>
        <v>2416000</v>
      </c>
      <c r="V45" s="68">
        <f t="shared" si="19"/>
        <v>2423520</v>
      </c>
      <c r="W45" s="104">
        <f t="shared" si="20"/>
        <v>2336000</v>
      </c>
      <c r="X45" s="107">
        <f t="shared" si="13"/>
        <v>2336000</v>
      </c>
      <c r="Y45" s="24"/>
    </row>
    <row r="46" spans="1:25" ht="14.1" customHeight="1" x14ac:dyDescent="0.25">
      <c r="A46" s="48" t="s">
        <v>390</v>
      </c>
      <c r="B46" s="48">
        <v>3</v>
      </c>
      <c r="C46" s="48" t="s">
        <v>357</v>
      </c>
      <c r="D46" s="48">
        <v>2.5</v>
      </c>
      <c r="E46" s="49">
        <f t="shared" si="7"/>
        <v>104.70085470085471</v>
      </c>
      <c r="F46" s="50">
        <v>1127</v>
      </c>
      <c r="G46" s="48">
        <v>10</v>
      </c>
      <c r="H46" s="55">
        <f t="shared" si="14"/>
        <v>1047.0085470085471</v>
      </c>
      <c r="I46" s="55">
        <f t="shared" si="15"/>
        <v>11270</v>
      </c>
      <c r="J46" s="57">
        <v>287000</v>
      </c>
      <c r="K46" s="56">
        <f t="shared" si="16"/>
        <v>254.65838509316771</v>
      </c>
      <c r="L46" s="83">
        <f t="shared" si="8"/>
        <v>2852.46</v>
      </c>
      <c r="M46" s="83">
        <v>265</v>
      </c>
      <c r="N46" s="68">
        <f t="shared" si="9"/>
        <v>298655</v>
      </c>
      <c r="O46" s="70">
        <v>299000</v>
      </c>
      <c r="P46" s="88">
        <f t="shared" si="17"/>
        <v>265.30612244897958</v>
      </c>
      <c r="Q46" s="108">
        <f t="shared" si="10"/>
        <v>12000</v>
      </c>
      <c r="R46" s="108">
        <f t="shared" si="11"/>
        <v>10.64773735581187</v>
      </c>
      <c r="S46" s="99">
        <v>287000</v>
      </c>
      <c r="T46" s="99">
        <f t="shared" si="12"/>
        <v>254.65838509316771</v>
      </c>
      <c r="U46" s="70">
        <f t="shared" si="18"/>
        <v>2990000</v>
      </c>
      <c r="V46" s="68">
        <f t="shared" si="19"/>
        <v>2986550</v>
      </c>
      <c r="W46" s="104">
        <f t="shared" si="20"/>
        <v>2870000</v>
      </c>
      <c r="X46" s="107">
        <f t="shared" si="13"/>
        <v>2870000</v>
      </c>
      <c r="Y46" s="24"/>
    </row>
    <row r="47" spans="1:25" ht="14.1" customHeight="1" x14ac:dyDescent="0.25">
      <c r="A47" s="48" t="s">
        <v>391</v>
      </c>
      <c r="B47" s="48">
        <v>4</v>
      </c>
      <c r="C47" s="48" t="s">
        <v>177</v>
      </c>
      <c r="D47" s="48">
        <v>2</v>
      </c>
      <c r="E47" s="49">
        <f t="shared" si="7"/>
        <v>108.04533630620588</v>
      </c>
      <c r="F47" s="50">
        <v>1163</v>
      </c>
      <c r="G47" s="48">
        <v>8</v>
      </c>
      <c r="H47" s="55">
        <f t="shared" si="14"/>
        <v>864.36269044964706</v>
      </c>
      <c r="I47" s="55">
        <f t="shared" si="15"/>
        <v>9304</v>
      </c>
      <c r="J47" s="57">
        <v>331000</v>
      </c>
      <c r="K47" s="56">
        <f t="shared" si="16"/>
        <v>284.60877042132415</v>
      </c>
      <c r="L47" s="83">
        <f t="shared" si="8"/>
        <v>3013.9199999999996</v>
      </c>
      <c r="M47" s="83">
        <v>280</v>
      </c>
      <c r="N47" s="68">
        <f t="shared" si="9"/>
        <v>325640</v>
      </c>
      <c r="O47" s="70">
        <v>325000</v>
      </c>
      <c r="P47" s="88">
        <f t="shared" si="17"/>
        <v>279.44969905417025</v>
      </c>
      <c r="Q47" s="108">
        <f t="shared" si="10"/>
        <v>-6000</v>
      </c>
      <c r="R47" s="108">
        <f t="shared" si="11"/>
        <v>-5.1590713671538992</v>
      </c>
      <c r="S47" s="99">
        <v>325000</v>
      </c>
      <c r="T47" s="99">
        <f t="shared" si="12"/>
        <v>279.44969905417025</v>
      </c>
      <c r="U47" s="70">
        <f t="shared" si="18"/>
        <v>2600000</v>
      </c>
      <c r="V47" s="68">
        <f t="shared" si="19"/>
        <v>2605120</v>
      </c>
      <c r="W47" s="104">
        <f t="shared" si="20"/>
        <v>2648000</v>
      </c>
      <c r="X47" s="107">
        <f t="shared" si="13"/>
        <v>2600000</v>
      </c>
      <c r="Y47" s="24"/>
    </row>
    <row r="48" spans="1:25" ht="14.1" customHeight="1" x14ac:dyDescent="0.25">
      <c r="A48" s="48" t="s">
        <v>392</v>
      </c>
      <c r="B48" s="48">
        <v>4</v>
      </c>
      <c r="C48" s="48" t="s">
        <v>377</v>
      </c>
      <c r="D48" s="48">
        <v>2</v>
      </c>
      <c r="E48" s="49">
        <f t="shared" si="7"/>
        <v>113.80527684875511</v>
      </c>
      <c r="F48" s="95">
        <v>1225</v>
      </c>
      <c r="G48" s="48">
        <v>12</v>
      </c>
      <c r="H48" s="55">
        <f t="shared" si="14"/>
        <v>1365.6633221850614</v>
      </c>
      <c r="I48" s="55">
        <f>F48*G48</f>
        <v>14700</v>
      </c>
      <c r="J48" s="57">
        <v>334000</v>
      </c>
      <c r="K48" s="56">
        <f t="shared" si="16"/>
        <v>272.65306122448982</v>
      </c>
      <c r="L48" s="83">
        <f t="shared" si="8"/>
        <v>3067.74</v>
      </c>
      <c r="M48" s="83">
        <v>285</v>
      </c>
      <c r="N48" s="68">
        <f t="shared" si="9"/>
        <v>349125</v>
      </c>
      <c r="O48" s="70">
        <v>331000</v>
      </c>
      <c r="P48" s="88">
        <f t="shared" si="17"/>
        <v>270.20408163265307</v>
      </c>
      <c r="Q48" s="108">
        <f t="shared" si="10"/>
        <v>-3000</v>
      </c>
      <c r="R48" s="108">
        <f t="shared" si="11"/>
        <v>-2.4489795918367463</v>
      </c>
      <c r="S48" s="99">
        <v>343000</v>
      </c>
      <c r="T48" s="99">
        <f t="shared" si="12"/>
        <v>280</v>
      </c>
      <c r="U48" s="70">
        <f t="shared" si="18"/>
        <v>3972000</v>
      </c>
      <c r="V48" s="68">
        <f t="shared" si="19"/>
        <v>4189500</v>
      </c>
      <c r="W48" s="104">
        <f t="shared" si="20"/>
        <v>4008000</v>
      </c>
      <c r="X48" s="107">
        <f t="shared" si="13"/>
        <v>4116000</v>
      </c>
      <c r="Y48" s="24"/>
    </row>
    <row r="49" spans="1:25" ht="14.1" customHeight="1" x14ac:dyDescent="0.25">
      <c r="A49" s="48" t="s">
        <v>393</v>
      </c>
      <c r="B49" s="48">
        <v>4</v>
      </c>
      <c r="C49" s="48" t="s">
        <v>377</v>
      </c>
      <c r="D49" s="48">
        <v>2</v>
      </c>
      <c r="E49" s="49">
        <f t="shared" si="7"/>
        <v>113.80527684875511</v>
      </c>
      <c r="F49" s="50">
        <v>1225</v>
      </c>
      <c r="G49" s="48">
        <v>1</v>
      </c>
      <c r="H49" s="55">
        <f t="shared" si="14"/>
        <v>113.80527684875511</v>
      </c>
      <c r="I49" s="55">
        <f t="shared" si="15"/>
        <v>1225</v>
      </c>
      <c r="J49" s="57">
        <v>334000</v>
      </c>
      <c r="K49" s="56">
        <f t="shared" si="16"/>
        <v>272.65306122448982</v>
      </c>
      <c r="L49" s="83">
        <f t="shared" si="8"/>
        <v>3013.9199999999996</v>
      </c>
      <c r="M49" s="83">
        <v>280</v>
      </c>
      <c r="N49" s="68">
        <f t="shared" si="9"/>
        <v>342999.99999999994</v>
      </c>
      <c r="O49" s="70">
        <v>343000</v>
      </c>
      <c r="P49" s="88">
        <f t="shared" si="17"/>
        <v>280</v>
      </c>
      <c r="Q49" s="108">
        <f t="shared" si="10"/>
        <v>9000</v>
      </c>
      <c r="R49" s="108">
        <f t="shared" si="11"/>
        <v>7.346938775510182</v>
      </c>
      <c r="S49" s="99">
        <v>343000</v>
      </c>
      <c r="T49" s="99">
        <f t="shared" si="12"/>
        <v>280</v>
      </c>
      <c r="U49" s="70">
        <f t="shared" si="18"/>
        <v>343000</v>
      </c>
      <c r="V49" s="68">
        <f t="shared" si="19"/>
        <v>342999.99999999994</v>
      </c>
      <c r="W49" s="104">
        <f t="shared" si="20"/>
        <v>334000</v>
      </c>
      <c r="X49" s="107">
        <f t="shared" si="13"/>
        <v>343000</v>
      </c>
      <c r="Y49" s="24"/>
    </row>
    <row r="50" spans="1:25" ht="14.1" customHeight="1" x14ac:dyDescent="0.25">
      <c r="A50" s="48" t="s">
        <v>394</v>
      </c>
      <c r="B50" s="48">
        <v>4</v>
      </c>
      <c r="C50" s="48" t="s">
        <v>377</v>
      </c>
      <c r="D50" s="48">
        <v>2</v>
      </c>
      <c r="E50" s="49">
        <f t="shared" si="7"/>
        <v>113.80527684875511</v>
      </c>
      <c r="F50" s="50">
        <v>1225</v>
      </c>
      <c r="G50" s="48">
        <v>5</v>
      </c>
      <c r="H50" s="55">
        <f t="shared" si="14"/>
        <v>569.02638424377551</v>
      </c>
      <c r="I50" s="55">
        <f t="shared" si="15"/>
        <v>6125</v>
      </c>
      <c r="J50" s="57">
        <v>334000</v>
      </c>
      <c r="K50" s="56">
        <f t="shared" si="16"/>
        <v>272.65306122448982</v>
      </c>
      <c r="L50" s="83">
        <f t="shared" si="8"/>
        <v>3013.9199999999996</v>
      </c>
      <c r="M50" s="83">
        <v>280</v>
      </c>
      <c r="N50" s="68">
        <f t="shared" si="9"/>
        <v>342999.99999999994</v>
      </c>
      <c r="O50" s="70">
        <v>343000</v>
      </c>
      <c r="P50" s="88">
        <f t="shared" si="17"/>
        <v>280</v>
      </c>
      <c r="Q50" s="108">
        <f t="shared" si="10"/>
        <v>9000</v>
      </c>
      <c r="R50" s="108">
        <f t="shared" si="11"/>
        <v>7.346938775510182</v>
      </c>
      <c r="S50" s="99">
        <v>343000</v>
      </c>
      <c r="T50" s="99">
        <f t="shared" si="12"/>
        <v>280</v>
      </c>
      <c r="U50" s="70">
        <f t="shared" si="18"/>
        <v>1715000</v>
      </c>
      <c r="V50" s="68">
        <f t="shared" si="19"/>
        <v>1714999.9999999998</v>
      </c>
      <c r="W50" s="104">
        <f t="shared" si="20"/>
        <v>1670000</v>
      </c>
      <c r="X50" s="107">
        <f t="shared" si="13"/>
        <v>1715000</v>
      </c>
      <c r="Y50" s="24"/>
    </row>
    <row r="51" spans="1:25" ht="14.1" customHeight="1" x14ac:dyDescent="0.25">
      <c r="A51" s="48" t="s">
        <v>395</v>
      </c>
      <c r="B51" s="48">
        <v>4</v>
      </c>
      <c r="C51" s="48" t="s">
        <v>377</v>
      </c>
      <c r="D51" s="48">
        <v>2</v>
      </c>
      <c r="E51" s="49">
        <f t="shared" si="7"/>
        <v>118.45039018952063</v>
      </c>
      <c r="F51" s="50">
        <v>1275</v>
      </c>
      <c r="G51" s="48">
        <v>5</v>
      </c>
      <c r="H51" s="55">
        <f t="shared" si="14"/>
        <v>592.25195094760318</v>
      </c>
      <c r="I51" s="55">
        <f t="shared" si="15"/>
        <v>6375</v>
      </c>
      <c r="J51" s="57">
        <v>337000</v>
      </c>
      <c r="K51" s="56">
        <f t="shared" si="16"/>
        <v>264.31372549019608</v>
      </c>
      <c r="L51" s="83">
        <f t="shared" si="8"/>
        <v>2960.1</v>
      </c>
      <c r="M51" s="83">
        <v>275</v>
      </c>
      <c r="N51" s="68">
        <f t="shared" si="9"/>
        <v>350625</v>
      </c>
      <c r="O51" s="70">
        <v>350000</v>
      </c>
      <c r="P51" s="88">
        <f t="shared" si="17"/>
        <v>274.50980392156862</v>
      </c>
      <c r="Q51" s="108">
        <f t="shared" si="10"/>
        <v>13000</v>
      </c>
      <c r="R51" s="108">
        <f t="shared" si="11"/>
        <v>10.196078431372541</v>
      </c>
      <c r="S51" s="99">
        <v>350000</v>
      </c>
      <c r="T51" s="99">
        <f t="shared" si="12"/>
        <v>274.50980392156862</v>
      </c>
      <c r="U51" s="70">
        <f t="shared" si="18"/>
        <v>1750000</v>
      </c>
      <c r="V51" s="68">
        <f t="shared" si="19"/>
        <v>1753125</v>
      </c>
      <c r="W51" s="104">
        <f t="shared" si="20"/>
        <v>1685000</v>
      </c>
      <c r="X51" s="107">
        <f t="shared" si="13"/>
        <v>1750000</v>
      </c>
      <c r="Y51" s="24"/>
    </row>
    <row r="52" spans="1:25" ht="14.1" customHeight="1" x14ac:dyDescent="0.25">
      <c r="A52" s="48" t="s">
        <v>396</v>
      </c>
      <c r="B52" s="48">
        <v>4</v>
      </c>
      <c r="C52" s="48" t="s">
        <v>177</v>
      </c>
      <c r="D52" s="48">
        <v>2</v>
      </c>
      <c r="E52" s="49">
        <f t="shared" si="7"/>
        <v>118.54329245633595</v>
      </c>
      <c r="F52" s="50">
        <v>1276</v>
      </c>
      <c r="G52" s="48">
        <v>9</v>
      </c>
      <c r="H52" s="55">
        <f t="shared" si="14"/>
        <v>1066.8896321070235</v>
      </c>
      <c r="I52" s="55">
        <f t="shared" si="15"/>
        <v>11484</v>
      </c>
      <c r="J52" s="57">
        <v>332000</v>
      </c>
      <c r="K52" s="56">
        <f t="shared" si="16"/>
        <v>260.18808777429467</v>
      </c>
      <c r="L52" s="83">
        <f t="shared" si="8"/>
        <v>2906.2799999999997</v>
      </c>
      <c r="M52" s="83">
        <v>270</v>
      </c>
      <c r="N52" s="68">
        <f t="shared" si="9"/>
        <v>344520</v>
      </c>
      <c r="O52" s="70">
        <v>344000</v>
      </c>
      <c r="P52" s="88">
        <f t="shared" si="17"/>
        <v>269.59247648902823</v>
      </c>
      <c r="Q52" s="108">
        <f t="shared" si="10"/>
        <v>12000</v>
      </c>
      <c r="R52" s="108">
        <f t="shared" si="11"/>
        <v>9.4043887147335568</v>
      </c>
      <c r="S52" s="99">
        <v>344000</v>
      </c>
      <c r="T52" s="99">
        <f t="shared" si="12"/>
        <v>269.59247648902823</v>
      </c>
      <c r="U52" s="70">
        <f t="shared" si="18"/>
        <v>3096000</v>
      </c>
      <c r="V52" s="68">
        <f t="shared" si="19"/>
        <v>3100680</v>
      </c>
      <c r="W52" s="104">
        <f t="shared" si="20"/>
        <v>2988000</v>
      </c>
      <c r="X52" s="107">
        <f t="shared" si="13"/>
        <v>3096000</v>
      </c>
      <c r="Y52" s="24"/>
    </row>
    <row r="53" spans="1:25" ht="14.1" customHeight="1" x14ac:dyDescent="0.25">
      <c r="A53" s="48" t="s">
        <v>397</v>
      </c>
      <c r="B53" s="48">
        <v>4</v>
      </c>
      <c r="C53" s="48" t="s">
        <v>177</v>
      </c>
      <c r="D53" s="48">
        <v>2</v>
      </c>
      <c r="E53" s="49">
        <f t="shared" si="7"/>
        <v>124.30323299888518</v>
      </c>
      <c r="F53" s="50">
        <v>1338</v>
      </c>
      <c r="G53" s="48">
        <v>8</v>
      </c>
      <c r="H53" s="55">
        <f t="shared" si="14"/>
        <v>994.42586399108143</v>
      </c>
      <c r="I53" s="55">
        <f t="shared" si="15"/>
        <v>10704</v>
      </c>
      <c r="J53" s="57">
        <v>346000</v>
      </c>
      <c r="K53" s="56">
        <f t="shared" si="16"/>
        <v>258.59491778774287</v>
      </c>
      <c r="L53" s="83">
        <f t="shared" si="8"/>
        <v>2906.2799999999997</v>
      </c>
      <c r="M53" s="83">
        <v>270</v>
      </c>
      <c r="N53" s="68">
        <f t="shared" si="9"/>
        <v>361260</v>
      </c>
      <c r="O53" s="70">
        <v>361000</v>
      </c>
      <c r="P53" s="88">
        <f t="shared" si="17"/>
        <v>269.80568011958144</v>
      </c>
      <c r="Q53" s="108">
        <f t="shared" si="10"/>
        <v>15000</v>
      </c>
      <c r="R53" s="108">
        <f t="shared" si="11"/>
        <v>11.210762331838566</v>
      </c>
      <c r="S53" s="99">
        <v>361000</v>
      </c>
      <c r="T53" s="99">
        <f t="shared" si="12"/>
        <v>269.80568011958144</v>
      </c>
      <c r="U53" s="70">
        <f t="shared" si="18"/>
        <v>2888000</v>
      </c>
      <c r="V53" s="68">
        <f t="shared" si="19"/>
        <v>2890080</v>
      </c>
      <c r="W53" s="104">
        <f t="shared" si="20"/>
        <v>2768000</v>
      </c>
      <c r="X53" s="107">
        <f t="shared" si="13"/>
        <v>2888000</v>
      </c>
      <c r="Y53" s="24"/>
    </row>
    <row r="54" spans="1:25" ht="14.1" customHeight="1" x14ac:dyDescent="0.25">
      <c r="A54" s="48" t="s">
        <v>398</v>
      </c>
      <c r="B54" s="48">
        <v>4</v>
      </c>
      <c r="C54" s="48" t="s">
        <v>177</v>
      </c>
      <c r="D54" s="48">
        <v>2</v>
      </c>
      <c r="E54" s="49">
        <f t="shared" si="7"/>
        <v>125.78966926793015</v>
      </c>
      <c r="F54" s="50">
        <v>1354</v>
      </c>
      <c r="G54" s="48">
        <v>11</v>
      </c>
      <c r="H54" s="55">
        <f t="shared" si="14"/>
        <v>1383.6863619472317</v>
      </c>
      <c r="I54" s="55">
        <f t="shared" si="15"/>
        <v>14894</v>
      </c>
      <c r="J54" s="57">
        <v>350000</v>
      </c>
      <c r="K54" s="56">
        <f t="shared" si="16"/>
        <v>258.49335302806497</v>
      </c>
      <c r="L54" s="83">
        <f t="shared" si="8"/>
        <v>2906.2799999999997</v>
      </c>
      <c r="M54" s="83">
        <v>270</v>
      </c>
      <c r="N54" s="68">
        <f t="shared" si="9"/>
        <v>365580</v>
      </c>
      <c r="O54" s="70">
        <v>365000</v>
      </c>
      <c r="P54" s="88">
        <f t="shared" si="17"/>
        <v>269.57163958641064</v>
      </c>
      <c r="Q54" s="108">
        <f t="shared" si="10"/>
        <v>15000</v>
      </c>
      <c r="R54" s="108">
        <f t="shared" si="11"/>
        <v>11.078286558345667</v>
      </c>
      <c r="S54" s="99">
        <v>365000</v>
      </c>
      <c r="T54" s="99">
        <f t="shared" si="12"/>
        <v>269.57163958641064</v>
      </c>
      <c r="U54" s="70">
        <f t="shared" si="18"/>
        <v>4015000</v>
      </c>
      <c r="V54" s="68">
        <f t="shared" si="19"/>
        <v>4021380</v>
      </c>
      <c r="W54" s="104">
        <f t="shared" si="20"/>
        <v>3850000</v>
      </c>
      <c r="X54" s="107">
        <f t="shared" si="13"/>
        <v>4015000</v>
      </c>
      <c r="Y54" s="24"/>
    </row>
    <row r="55" spans="1:25" ht="14.45" customHeight="1" x14ac:dyDescent="0.25">
      <c r="A55" s="48" t="s">
        <v>399</v>
      </c>
      <c r="B55" s="48">
        <v>4</v>
      </c>
      <c r="C55" s="48" t="s">
        <v>177</v>
      </c>
      <c r="D55" s="48">
        <v>2</v>
      </c>
      <c r="E55" s="49">
        <f t="shared" si="7"/>
        <v>133.22185061315497</v>
      </c>
      <c r="F55" s="50">
        <v>1434</v>
      </c>
      <c r="G55" s="48">
        <v>6</v>
      </c>
      <c r="H55" s="55">
        <f t="shared" si="14"/>
        <v>799.33110367892982</v>
      </c>
      <c r="I55" s="55">
        <f t="shared" si="15"/>
        <v>8604</v>
      </c>
      <c r="J55" s="57">
        <v>356000</v>
      </c>
      <c r="K55" s="56">
        <f t="shared" si="16"/>
        <v>248.25662482566247</v>
      </c>
      <c r="L55" s="83">
        <f t="shared" si="8"/>
        <v>2906.2799999999997</v>
      </c>
      <c r="M55" s="83">
        <v>270</v>
      </c>
      <c r="N55" s="68">
        <f t="shared" si="9"/>
        <v>387180</v>
      </c>
      <c r="O55" s="70">
        <v>387000</v>
      </c>
      <c r="P55" s="88">
        <f t="shared" si="17"/>
        <v>269.87447698744768</v>
      </c>
      <c r="Q55" s="108">
        <f t="shared" si="10"/>
        <v>31000</v>
      </c>
      <c r="R55" s="108">
        <f t="shared" si="11"/>
        <v>21.617852161785208</v>
      </c>
      <c r="S55" s="99">
        <v>387000</v>
      </c>
      <c r="T55" s="99">
        <f t="shared" si="12"/>
        <v>269.87447698744768</v>
      </c>
      <c r="U55" s="70">
        <f t="shared" si="18"/>
        <v>2322000</v>
      </c>
      <c r="V55" s="68">
        <f t="shared" si="19"/>
        <v>2323080</v>
      </c>
      <c r="W55" s="104">
        <f t="shared" si="20"/>
        <v>2136000</v>
      </c>
      <c r="X55" s="107">
        <f t="shared" si="13"/>
        <v>2322000</v>
      </c>
      <c r="Y55" s="24"/>
    </row>
    <row r="56" spans="1:25" ht="14.45" customHeight="1" x14ac:dyDescent="0.25">
      <c r="A56" s="48" t="s">
        <v>400</v>
      </c>
      <c r="B56" s="48">
        <v>4</v>
      </c>
      <c r="C56" s="48" t="s">
        <v>177</v>
      </c>
      <c r="D56" s="48">
        <v>2</v>
      </c>
      <c r="E56" s="49">
        <f t="shared" si="7"/>
        <v>134.15087328130807</v>
      </c>
      <c r="F56" s="50">
        <v>1444</v>
      </c>
      <c r="G56" s="48">
        <v>6</v>
      </c>
      <c r="H56" s="55">
        <f t="shared" si="14"/>
        <v>804.90523968784839</v>
      </c>
      <c r="I56" s="55">
        <f t="shared" si="15"/>
        <v>8664</v>
      </c>
      <c r="J56" s="57">
        <v>359000</v>
      </c>
      <c r="K56" s="56">
        <f t="shared" si="16"/>
        <v>248.61495844875347</v>
      </c>
      <c r="L56" s="83">
        <f t="shared" si="8"/>
        <v>2798.64</v>
      </c>
      <c r="M56" s="83">
        <v>260</v>
      </c>
      <c r="N56" s="68">
        <f t="shared" si="9"/>
        <v>375440</v>
      </c>
      <c r="O56" s="70">
        <v>375000</v>
      </c>
      <c r="P56" s="88">
        <f t="shared" si="17"/>
        <v>259.69529085872574</v>
      </c>
      <c r="Q56" s="108">
        <f t="shared" si="10"/>
        <v>16000</v>
      </c>
      <c r="R56" s="108">
        <f t="shared" si="11"/>
        <v>11.080332409972272</v>
      </c>
      <c r="S56" s="99">
        <v>375000</v>
      </c>
      <c r="T56" s="99">
        <f t="shared" si="12"/>
        <v>259.69529085872574</v>
      </c>
      <c r="U56" s="70">
        <f t="shared" si="18"/>
        <v>2250000</v>
      </c>
      <c r="V56" s="68">
        <f t="shared" si="19"/>
        <v>2252640</v>
      </c>
      <c r="W56" s="104">
        <f t="shared" si="20"/>
        <v>2154000</v>
      </c>
      <c r="X56" s="107">
        <f t="shared" si="13"/>
        <v>2250000</v>
      </c>
      <c r="Y56" s="24"/>
    </row>
    <row r="57" spans="1:25" ht="14.45" customHeight="1" x14ac:dyDescent="0.25">
      <c r="A57" s="48" t="s">
        <v>401</v>
      </c>
      <c r="B57" s="48">
        <v>4</v>
      </c>
      <c r="C57" s="48" t="s">
        <v>177</v>
      </c>
      <c r="D57" s="48">
        <v>2</v>
      </c>
      <c r="E57" s="49">
        <f t="shared" si="7"/>
        <v>138.33147528799702</v>
      </c>
      <c r="F57" s="50">
        <v>1489</v>
      </c>
      <c r="G57" s="48">
        <v>10</v>
      </c>
      <c r="H57" s="55">
        <f t="shared" si="14"/>
        <v>1383.3147528799702</v>
      </c>
      <c r="I57" s="55">
        <f t="shared" si="15"/>
        <v>14890</v>
      </c>
      <c r="J57" s="57">
        <v>362000</v>
      </c>
      <c r="K57" s="56">
        <f t="shared" si="16"/>
        <v>243.11618535930154</v>
      </c>
      <c r="L57" s="83">
        <f t="shared" si="8"/>
        <v>2798.64</v>
      </c>
      <c r="M57" s="83">
        <v>260</v>
      </c>
      <c r="N57" s="68">
        <f t="shared" si="9"/>
        <v>387139.99999999994</v>
      </c>
      <c r="O57" s="70">
        <v>387000</v>
      </c>
      <c r="P57" s="88">
        <f t="shared" si="17"/>
        <v>259.90597716588314</v>
      </c>
      <c r="Q57" s="108">
        <f t="shared" si="10"/>
        <v>25000</v>
      </c>
      <c r="R57" s="108">
        <f t="shared" si="11"/>
        <v>16.789791806581604</v>
      </c>
      <c r="S57" s="99">
        <v>387000</v>
      </c>
      <c r="T57" s="99">
        <f t="shared" si="12"/>
        <v>259.90597716588314</v>
      </c>
      <c r="U57" s="70">
        <f t="shared" si="18"/>
        <v>3870000</v>
      </c>
      <c r="V57" s="68">
        <f t="shared" si="19"/>
        <v>3871399.9999999995</v>
      </c>
      <c r="W57" s="104">
        <f t="shared" si="20"/>
        <v>3620000</v>
      </c>
      <c r="X57" s="107">
        <f t="shared" si="13"/>
        <v>3870000</v>
      </c>
      <c r="Y57" s="24"/>
    </row>
    <row r="58" spans="1:25" ht="14.45" customHeight="1" x14ac:dyDescent="0.25">
      <c r="A58" s="48" t="s">
        <v>402</v>
      </c>
      <c r="B58" s="48">
        <v>5</v>
      </c>
      <c r="C58" s="48" t="s">
        <v>177</v>
      </c>
      <c r="D58" s="48">
        <v>2</v>
      </c>
      <c r="E58" s="49">
        <f t="shared" si="7"/>
        <v>141.6759568933482</v>
      </c>
      <c r="F58" s="50">
        <v>1525</v>
      </c>
      <c r="G58" s="48">
        <v>7</v>
      </c>
      <c r="H58" s="55">
        <f t="shared" si="14"/>
        <v>991.73169825343734</v>
      </c>
      <c r="I58" s="55">
        <f t="shared" si="15"/>
        <v>10675</v>
      </c>
      <c r="J58" s="57">
        <v>417000</v>
      </c>
      <c r="K58" s="56">
        <f t="shared" si="16"/>
        <v>273.44262295081967</v>
      </c>
      <c r="L58" s="83">
        <f t="shared" si="8"/>
        <v>2960.1</v>
      </c>
      <c r="M58" s="83">
        <v>275</v>
      </c>
      <c r="N58" s="68">
        <f t="shared" si="9"/>
        <v>419375</v>
      </c>
      <c r="O58" s="70">
        <v>419000</v>
      </c>
      <c r="P58" s="88">
        <f t="shared" si="17"/>
        <v>274.75409836065575</v>
      </c>
      <c r="Q58" s="94">
        <f t="shared" si="10"/>
        <v>2000</v>
      </c>
      <c r="R58" s="94">
        <f t="shared" si="11"/>
        <v>1.3114754098360777</v>
      </c>
      <c r="S58" s="99">
        <v>381000</v>
      </c>
      <c r="T58" s="99">
        <f t="shared" si="12"/>
        <v>249.8360655737705</v>
      </c>
      <c r="U58" s="70">
        <f t="shared" si="18"/>
        <v>2933000</v>
      </c>
      <c r="V58" s="68">
        <f t="shared" si="19"/>
        <v>2935625</v>
      </c>
      <c r="W58" s="104">
        <f t="shared" si="20"/>
        <v>2919000</v>
      </c>
      <c r="X58" s="107">
        <f t="shared" si="13"/>
        <v>2667000</v>
      </c>
      <c r="Y58" s="24"/>
    </row>
    <row r="59" spans="1:25" ht="14.45" customHeight="1" x14ac:dyDescent="0.25">
      <c r="A59" s="48" t="s">
        <v>403</v>
      </c>
      <c r="B59" s="48">
        <v>5</v>
      </c>
      <c r="C59" s="48" t="s">
        <v>177</v>
      </c>
      <c r="D59" s="48">
        <v>2</v>
      </c>
      <c r="E59" s="49">
        <f t="shared" si="7"/>
        <v>144.09141583054628</v>
      </c>
      <c r="F59" s="50">
        <v>1551</v>
      </c>
      <c r="G59" s="48">
        <v>9</v>
      </c>
      <c r="H59" s="55">
        <f t="shared" si="14"/>
        <v>1296.8227424749166</v>
      </c>
      <c r="I59" s="55">
        <f t="shared" si="15"/>
        <v>13959</v>
      </c>
      <c r="J59" s="57">
        <v>419000</v>
      </c>
      <c r="K59" s="56">
        <f t="shared" si="16"/>
        <v>270.14829142488719</v>
      </c>
      <c r="L59" s="83">
        <f t="shared" si="8"/>
        <v>2906.2799999999997</v>
      </c>
      <c r="M59" s="83">
        <v>270</v>
      </c>
      <c r="N59" s="68">
        <f t="shared" si="9"/>
        <v>418770</v>
      </c>
      <c r="O59" s="70">
        <v>420000</v>
      </c>
      <c r="P59" s="88">
        <f t="shared" si="17"/>
        <v>270.79303675048357</v>
      </c>
      <c r="Q59" s="94">
        <f t="shared" si="10"/>
        <v>1000</v>
      </c>
      <c r="R59" s="94">
        <f t="shared" si="11"/>
        <v>0.6447453255963751</v>
      </c>
      <c r="S59" s="99">
        <v>388000</v>
      </c>
      <c r="T59" s="99">
        <f t="shared" si="12"/>
        <v>250.16118633139911</v>
      </c>
      <c r="U59" s="70">
        <f t="shared" si="18"/>
        <v>3780000</v>
      </c>
      <c r="V59" s="68">
        <f t="shared" si="19"/>
        <v>3768930</v>
      </c>
      <c r="W59" s="104">
        <f t="shared" si="20"/>
        <v>3771000</v>
      </c>
      <c r="X59" s="107">
        <f t="shared" si="13"/>
        <v>3492000</v>
      </c>
      <c r="Y59" s="24"/>
    </row>
    <row r="60" spans="1:25" ht="14.45" customHeight="1" x14ac:dyDescent="0.25">
      <c r="A60" s="48" t="s">
        <v>404</v>
      </c>
      <c r="B60" s="48">
        <v>5</v>
      </c>
      <c r="C60" s="48" t="s">
        <v>177</v>
      </c>
      <c r="D60" s="48">
        <v>2</v>
      </c>
      <c r="E60" s="49">
        <f t="shared" si="7"/>
        <v>144.09141583054628</v>
      </c>
      <c r="F60" s="50">
        <v>1551</v>
      </c>
      <c r="G60" s="48">
        <v>5</v>
      </c>
      <c r="H60" s="55">
        <f t="shared" si="14"/>
        <v>720.45707915273147</v>
      </c>
      <c r="I60" s="55">
        <f t="shared" si="15"/>
        <v>7755</v>
      </c>
      <c r="J60" s="58">
        <v>419000</v>
      </c>
      <c r="K60" s="56">
        <f t="shared" si="16"/>
        <v>270.14829142488719</v>
      </c>
      <c r="L60" s="83">
        <f t="shared" si="8"/>
        <v>2906.2799999999997</v>
      </c>
      <c r="M60" s="83">
        <v>270</v>
      </c>
      <c r="N60" s="68">
        <f t="shared" si="9"/>
        <v>418770</v>
      </c>
      <c r="O60" s="70">
        <v>420000</v>
      </c>
      <c r="P60" s="88">
        <f t="shared" si="17"/>
        <v>270.79303675048357</v>
      </c>
      <c r="Q60" s="94">
        <f t="shared" si="10"/>
        <v>1000</v>
      </c>
      <c r="R60" s="94">
        <f t="shared" si="11"/>
        <v>0.6447453255963751</v>
      </c>
      <c r="S60" s="99">
        <v>388000</v>
      </c>
      <c r="T60" s="99">
        <f t="shared" si="12"/>
        <v>250.16118633139911</v>
      </c>
      <c r="U60" s="70">
        <f t="shared" si="18"/>
        <v>2100000</v>
      </c>
      <c r="V60" s="68">
        <f t="shared" si="19"/>
        <v>2093850</v>
      </c>
      <c r="W60" s="104">
        <f t="shared" si="20"/>
        <v>2095000</v>
      </c>
      <c r="X60" s="107">
        <f t="shared" si="13"/>
        <v>1940000</v>
      </c>
      <c r="Y60" s="24"/>
    </row>
    <row r="61" spans="1:25" ht="14.45" customHeight="1" x14ac:dyDescent="0.25">
      <c r="A61" s="48"/>
      <c r="B61" s="48"/>
      <c r="C61" s="48"/>
      <c r="D61" s="48"/>
      <c r="E61" s="49"/>
      <c r="F61" s="50"/>
      <c r="G61" s="48"/>
      <c r="H61" s="50"/>
      <c r="I61" s="50"/>
      <c r="J61" s="57"/>
      <c r="K61" s="56"/>
      <c r="L61" s="85"/>
      <c r="M61" s="85"/>
      <c r="N61" s="68"/>
      <c r="O61" s="69"/>
      <c r="P61" s="88"/>
      <c r="Q61" s="50"/>
      <c r="R61" s="50"/>
      <c r="S61" s="100"/>
      <c r="T61" s="100"/>
      <c r="U61" s="93"/>
      <c r="V61" s="68"/>
      <c r="W61" s="58"/>
      <c r="X61" s="106"/>
      <c r="Y61" s="24"/>
    </row>
    <row r="62" spans="1:25" ht="14.45" customHeight="1" x14ac:dyDescent="0.25">
      <c r="A62" s="48"/>
      <c r="B62" s="59"/>
      <c r="C62" s="59"/>
      <c r="D62" s="59"/>
      <c r="E62" s="60"/>
      <c r="F62" s="60"/>
      <c r="G62" s="59"/>
      <c r="H62" s="60"/>
      <c r="I62" s="60"/>
      <c r="J62" s="53"/>
      <c r="K62" s="61"/>
      <c r="L62" s="86"/>
      <c r="M62" s="86"/>
      <c r="N62" s="76"/>
      <c r="O62" s="72"/>
      <c r="P62" s="89"/>
      <c r="Q62" s="59"/>
      <c r="R62" s="59"/>
      <c r="S62" s="101"/>
      <c r="T62" s="101"/>
      <c r="U62" s="93"/>
      <c r="V62" s="78"/>
      <c r="W62" s="58"/>
      <c r="X62" s="106"/>
      <c r="Y62" s="24"/>
    </row>
    <row r="63" spans="1:25" ht="14.45" customHeight="1" x14ac:dyDescent="0.25">
      <c r="A63" s="62" t="s">
        <v>405</v>
      </c>
      <c r="B63" s="62"/>
      <c r="C63" s="62"/>
      <c r="D63" s="62"/>
      <c r="E63" s="63"/>
      <c r="F63" s="63"/>
      <c r="G63" s="65">
        <f>SUM(G7:G60)</f>
        <v>445</v>
      </c>
      <c r="H63" s="65">
        <f>SUM(H7:H60)</f>
        <v>44000.929022668155</v>
      </c>
      <c r="I63" s="65">
        <f>SUM(I7:I60)</f>
        <v>473626</v>
      </c>
      <c r="J63" s="66"/>
      <c r="K63" s="64"/>
      <c r="L63" s="87"/>
      <c r="M63" s="87"/>
      <c r="N63" s="77"/>
      <c r="O63" s="75"/>
      <c r="P63" s="75"/>
      <c r="Q63" s="65"/>
      <c r="R63" s="65"/>
      <c r="S63" s="102"/>
      <c r="T63" s="102"/>
      <c r="U63" s="70">
        <f>SUM(U7:U60)</f>
        <v>134169000</v>
      </c>
      <c r="V63" s="79">
        <f>SUM(V7:V60)</f>
        <v>134500030</v>
      </c>
      <c r="W63" s="66">
        <f>SUM(W7:W60)</f>
        <v>132053000</v>
      </c>
      <c r="X63" s="99">
        <f>SUM(X7:X60)</f>
        <v>133070000</v>
      </c>
      <c r="Y63" s="24"/>
    </row>
    <row r="64" spans="1:25" ht="14.45" customHeight="1" x14ac:dyDescent="0.25">
      <c r="A64" s="67"/>
      <c r="B64" s="67"/>
      <c r="C64" s="67"/>
      <c r="D64" s="67"/>
      <c r="N64" s="39"/>
      <c r="O64" s="39"/>
      <c r="P64" s="39"/>
      <c r="Q64" s="39"/>
      <c r="R64" s="39"/>
      <c r="S64" s="39"/>
      <c r="T64" s="39"/>
      <c r="U64" s="24"/>
      <c r="V64" s="24"/>
      <c r="W64" s="24"/>
      <c r="X64" s="54"/>
      <c r="Y64" s="24"/>
    </row>
    <row r="65" spans="1:25" ht="14.45" customHeight="1" x14ac:dyDescent="0.25">
      <c r="A65" s="67"/>
      <c r="B65" s="67"/>
      <c r="C65" s="67"/>
      <c r="D65" s="67"/>
      <c r="O65" s="39"/>
      <c r="P65" s="39"/>
      <c r="Q65" s="39"/>
      <c r="R65" s="39"/>
      <c r="S65" s="39"/>
      <c r="T65" s="39"/>
      <c r="U65" s="24"/>
      <c r="V65" s="24"/>
      <c r="W65" s="39">
        <f>U63-W63</f>
        <v>2116000</v>
      </c>
      <c r="X65" s="54"/>
      <c r="Y65" s="24"/>
    </row>
    <row r="66" spans="1:25" x14ac:dyDescent="0.25">
      <c r="K66" s="22">
        <v>255</v>
      </c>
      <c r="L66" s="22">
        <f>K66*F55</f>
        <v>365670</v>
      </c>
      <c r="M66" s="22">
        <f>L66*G55</f>
        <v>2194020</v>
      </c>
      <c r="N66" s="96">
        <f>W55</f>
        <v>2136000</v>
      </c>
      <c r="W66">
        <f>W65/U63</f>
        <v>1.5771154290484389E-2</v>
      </c>
    </row>
    <row r="67" spans="1:25" x14ac:dyDescent="0.25">
      <c r="K67" s="22">
        <v>255</v>
      </c>
      <c r="L67" s="22">
        <f t="shared" ref="L67:L68" si="21">K67*F56</f>
        <v>368220</v>
      </c>
      <c r="M67" s="22">
        <f t="shared" ref="M67:M68" si="22">L67*G56</f>
        <v>2209320</v>
      </c>
      <c r="N67" s="96">
        <f t="shared" ref="N67:N68" si="23">W56</f>
        <v>2154000</v>
      </c>
      <c r="W67">
        <f>W65/W63</f>
        <v>1.6023869204031715E-2</v>
      </c>
    </row>
    <row r="68" spans="1:25" x14ac:dyDescent="0.25">
      <c r="K68" s="22">
        <v>255</v>
      </c>
      <c r="L68" s="22">
        <f t="shared" si="21"/>
        <v>379695</v>
      </c>
      <c r="M68" s="22">
        <f t="shared" si="22"/>
        <v>3796950</v>
      </c>
      <c r="N68" s="96">
        <f t="shared" si="23"/>
        <v>3620000</v>
      </c>
    </row>
    <row r="69" spans="1:25" x14ac:dyDescent="0.25">
      <c r="K69" s="22">
        <v>250</v>
      </c>
      <c r="L69" s="22">
        <f t="shared" ref="L69:M71" si="24">K69*F58</f>
        <v>381250</v>
      </c>
      <c r="M69" s="22">
        <f t="shared" si="24"/>
        <v>2668750</v>
      </c>
      <c r="N69" s="39">
        <f>W58</f>
        <v>2919000</v>
      </c>
    </row>
    <row r="70" spans="1:25" x14ac:dyDescent="0.25">
      <c r="K70" s="22">
        <v>250</v>
      </c>
      <c r="L70" s="22">
        <f t="shared" si="24"/>
        <v>387750</v>
      </c>
      <c r="M70" s="22">
        <f t="shared" si="24"/>
        <v>3489750</v>
      </c>
      <c r="N70" s="39">
        <f>W59</f>
        <v>3771000</v>
      </c>
    </row>
    <row r="71" spans="1:25" x14ac:dyDescent="0.25">
      <c r="K71" s="22">
        <v>250</v>
      </c>
      <c r="L71" s="22">
        <f t="shared" si="24"/>
        <v>387750</v>
      </c>
      <c r="M71" s="22">
        <f t="shared" si="24"/>
        <v>1938750</v>
      </c>
      <c r="N71" s="39">
        <f>W60</f>
        <v>2095000</v>
      </c>
    </row>
    <row r="72" spans="1:25" x14ac:dyDescent="0.25">
      <c r="M72" s="22">
        <f>SUM(M66:M71)</f>
        <v>16297540</v>
      </c>
      <c r="N72" s="96">
        <f>SUM(N66:N71)</f>
        <v>16695000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Jackson, Stephen (Capita Public Service)</dc:creator>
  <cp:lastModifiedBy>Laura MacKay</cp:lastModifiedBy>
  <dcterms:created xsi:type="dcterms:W3CDTF">2024-10-22T14:02:31Z</dcterms:created>
  <dcterms:modified xsi:type="dcterms:W3CDTF">2024-10-31T16:31:41Z</dcterms:modified>
</cp:coreProperties>
</file>