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Development &amp; CPO\Development - FILES\Barratt Homes - ALL FILES\Trows Farm, Rochdale - LD0588\2024\9. Additional Reporting\"/>
    </mc:Choice>
  </mc:AlternateContent>
  <xr:revisionPtr revIDLastSave="0" documentId="13_ncr:1_{ABDAF99F-789C-446E-B88D-981B41EEACEC}" xr6:coauthVersionLast="47" xr6:coauthVersionMax="47" xr10:uidLastSave="{00000000-0000-0000-0000-000000000000}"/>
  <bookViews>
    <workbookView xWindow="-28920" yWindow="-120" windowWidth="29040" windowHeight="15720" xr2:uid="{165FA530-531E-4C7E-99DF-3DA1D991E995}"/>
  </bookViews>
  <sheets>
    <sheet name="PfE Allocated Si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J30" i="1" s="1"/>
  <c r="F30" i="1"/>
  <c r="E30" i="1"/>
  <c r="C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 l="1"/>
  <c r="I5" i="1"/>
  <c r="H5" i="1"/>
  <c r="J4" i="1"/>
  <c r="J2" i="1"/>
  <c r="J3" i="1"/>
  <c r="I4" i="1"/>
  <c r="H4" i="1"/>
  <c r="I3" i="1"/>
  <c r="H3" i="1"/>
  <c r="H2" i="1"/>
  <c r="D5" i="1"/>
  <c r="D6" i="1"/>
  <c r="D11" i="1"/>
  <c r="D26" i="1"/>
  <c r="D28" i="1"/>
  <c r="D29" i="1"/>
  <c r="I2" i="1" l="1"/>
</calcChain>
</file>

<file path=xl/sharedStrings.xml><?xml version="1.0" encoding="utf-8"?>
<sst xmlns="http://schemas.openxmlformats.org/spreadsheetml/2006/main" count="65" uniqueCount="65">
  <si>
    <t>Site Ref</t>
  </si>
  <si>
    <t xml:space="preserve">Site Name </t>
  </si>
  <si>
    <t xml:space="preserve">JPA1.1 (GMA1.1/GM1.1) </t>
  </si>
  <si>
    <t xml:space="preserve">Heywood Pilsworth, including Castlebrook Stables (Northern Gateway) </t>
  </si>
  <si>
    <t xml:space="preserve">JPA1.2 (GMA1.2/GM1.2) </t>
  </si>
  <si>
    <t>Simister and Bowlee (Northern Gateway)</t>
  </si>
  <si>
    <t xml:space="preserve">JPA2 (GMA2/GM2.1 - 2.3) </t>
  </si>
  <si>
    <t xml:space="preserve"> Stakehill (part 1)</t>
  </si>
  <si>
    <t xml:space="preserve"> Stakehill (part 2)</t>
  </si>
  <si>
    <t>JPA3.1/JPA3.2</t>
  </si>
  <si>
    <t xml:space="preserve">GMA3.2 Timperley Wedge/GM46) </t>
  </si>
  <si>
    <t>JPA7 (GMA7/GM7)</t>
  </si>
  <si>
    <t xml:space="preserve">Elton Reservoir </t>
  </si>
  <si>
    <t>JPA8 (GMA8/GM8)</t>
  </si>
  <si>
    <t>Seedfield</t>
  </si>
  <si>
    <t xml:space="preserve">JPA9 (GMA9/GM9) </t>
  </si>
  <si>
    <t>Walshaw</t>
  </si>
  <si>
    <t>JPA12 (GMA12/GM14)</t>
  </si>
  <si>
    <t>Beal Valley</t>
  </si>
  <si>
    <t>JPA14 (GMA14/GM15)</t>
  </si>
  <si>
    <t xml:space="preserve">Broadbent Moss </t>
  </si>
  <si>
    <t>JPA15 (GMA15/GM18)</t>
  </si>
  <si>
    <t>Chew Brook Vale (Robert Fletchers)</t>
  </si>
  <si>
    <t>JPA16 (GMA16/GM16)</t>
  </si>
  <si>
    <t>Cowlishaw</t>
  </si>
  <si>
    <t>JPA17 (GMA18/GM13)</t>
  </si>
  <si>
    <t>Land South of Coal Pit Lane (Ashton Road)</t>
  </si>
  <si>
    <t>JPA19 (GMA20/GM23)</t>
  </si>
  <si>
    <t>Bamford and Norden</t>
  </si>
  <si>
    <t xml:space="preserve">JPA20 (GMA21/GM24) </t>
  </si>
  <si>
    <t xml:space="preserve"> Castleton Sidings</t>
  </si>
  <si>
    <t>JPA21 (GMA22/GM25)</t>
  </si>
  <si>
    <t>Crimble Mill</t>
  </si>
  <si>
    <t>JPA22 (GMA23/GM26)</t>
  </si>
  <si>
    <t>Land North of Smithy Bridge</t>
  </si>
  <si>
    <t>JPA23 (GMA24/GM27)</t>
  </si>
  <si>
    <t>Newhey Quarry</t>
  </si>
  <si>
    <t xml:space="preserve">JPA25 (GMA26/GM29) </t>
  </si>
  <si>
    <t>Trows Farm</t>
  </si>
  <si>
    <t>JPA26 (GMA27/GM30)</t>
  </si>
  <si>
    <t xml:space="preserve">Land at Hazelhurst Farm </t>
  </si>
  <si>
    <t>JPA27 (GMA28/GM31)</t>
  </si>
  <si>
    <t xml:space="preserve">East of Boothstown </t>
  </si>
  <si>
    <t xml:space="preserve">JPA28 (GMA29/GM32) </t>
  </si>
  <si>
    <t xml:space="preserve"> North of Irlam Station</t>
  </si>
  <si>
    <t>JPA31 (GMA39/GM43)</t>
  </si>
  <si>
    <t>Godley Green Garden Village</t>
  </si>
  <si>
    <t>PA32 (GMA40/GM44)</t>
  </si>
  <si>
    <t>South of Hyde</t>
  </si>
  <si>
    <t xml:space="preserve">JPA33 (GMA41/GM45) </t>
  </si>
  <si>
    <t>New Carrington</t>
  </si>
  <si>
    <t xml:space="preserve">JPA35 (GMA43/GM49) </t>
  </si>
  <si>
    <t>North of Mosley Common (GM49)</t>
  </si>
  <si>
    <t xml:space="preserve">JPA36 (GMA44/GM50) </t>
  </si>
  <si>
    <t>Pocket Nook</t>
  </si>
  <si>
    <t>JPA37 (GMA45/GM51)</t>
  </si>
  <si>
    <t>West of Gibfield</t>
  </si>
  <si>
    <t>Commercial Space 
(Sq ft)</t>
  </si>
  <si>
    <t>Gross Acre 
(Resi)</t>
  </si>
  <si>
    <t>No. Units  
(Resi)</t>
  </si>
  <si>
    <t>Per Unit</t>
  </si>
  <si>
    <t>Exceptional Development Costs</t>
  </si>
  <si>
    <t>Net Acre (Resi)</t>
  </si>
  <si>
    <t>Per Gross Acre</t>
  </si>
  <si>
    <t>Per Net 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</si>
</sst>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3" formatCode="_-* #,##0.00_-;\-* #,##0.00_-;_-* &quot;-&quot;??_-;_-@_-"/>
    <numFmt numFmtId="164" formatCode="&quot;£&quot;#,##0"/>
    <numFmt numFmtId="165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Gill Sans MT"/>
      <family val="2"/>
    </font>
    <font>
      <sz val="10"/>
      <color theme="1"/>
      <name val="Gill Sans MT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165" fontId="3" fillId="0" borderId="1" xfId="1" applyNumberFormat="1" applyFont="1" applyBorder="1" applyAlignment="1">
      <alignment horizontal="right" vertical="center"/>
    </xf>
    <xf numFmtId="6" fontId="0" fillId="0" borderId="1" xfId="0" applyNumberFormat="1" applyBorder="1"/>
    <xf numFmtId="164" fontId="0" fillId="0" borderId="1" xfId="0" applyNumberFormat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0" applyFont="1" applyBorder="1"/>
    <xf numFmtId="165" fontId="4" fillId="0" borderId="1" xfId="0" applyNumberFormat="1" applyFont="1" applyBorder="1"/>
    <xf numFmtId="2" fontId="4" fillId="0" borderId="1" xfId="0" applyNumberFormat="1" applyFont="1" applyBorder="1"/>
    <xf numFmtId="164" fontId="4" fillId="0" borderId="1" xfId="0" applyNumberFormat="1" applyFont="1" applyBorder="1"/>
    <xf numFmtId="0" fontId="3" fillId="3" borderId="1" xfId="0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2" fontId="3" fillId="3" borderId="1" xfId="0" applyNumberFormat="1" applyFont="1" applyFill="1" applyBorder="1" applyAlignment="1">
      <alignment vertical="center"/>
    </xf>
    <xf numFmtId="6" fontId="0" fillId="3" borderId="1" xfId="0" applyNumberFormat="1" applyFill="1" applyBorder="1"/>
    <xf numFmtId="164" fontId="0" fillId="3" borderId="1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80AA7-11F2-4F72-BE9D-AE9EB0D007D1}">
  <dimension ref="A1:J30"/>
  <sheetViews>
    <sheetView tabSelected="1" zoomScale="80" zoomScaleNormal="80" workbookViewId="0">
      <selection activeCell="C1" sqref="C1"/>
    </sheetView>
  </sheetViews>
  <sheetFormatPr defaultRowHeight="15" x14ac:dyDescent="0.25"/>
  <cols>
    <col min="1" max="1" width="23.5703125" customWidth="1"/>
    <col min="2" max="2" width="34.28515625" customWidth="1"/>
    <col min="3" max="3" width="11.85546875" customWidth="1"/>
    <col min="4" max="4" width="13.140625" customWidth="1"/>
    <col min="5" max="5" width="12.85546875" customWidth="1"/>
    <col min="6" max="6" width="12.7109375" customWidth="1"/>
    <col min="7" max="7" width="18.85546875" customWidth="1"/>
    <col min="8" max="8" width="12.140625" customWidth="1"/>
    <col min="9" max="9" width="15.28515625" customWidth="1"/>
    <col min="10" max="10" width="14.7109375" customWidth="1"/>
  </cols>
  <sheetData>
    <row r="1" spans="1:10" ht="45" x14ac:dyDescent="0.25">
      <c r="A1" s="8" t="s">
        <v>0</v>
      </c>
      <c r="B1" s="8" t="s">
        <v>1</v>
      </c>
      <c r="C1" s="9" t="s">
        <v>59</v>
      </c>
      <c r="D1" s="9" t="s">
        <v>57</v>
      </c>
      <c r="E1" s="9" t="s">
        <v>58</v>
      </c>
      <c r="F1" s="9" t="s">
        <v>62</v>
      </c>
      <c r="G1" s="10" t="s">
        <v>61</v>
      </c>
      <c r="H1" s="9" t="s">
        <v>60</v>
      </c>
      <c r="I1" s="9" t="s">
        <v>63</v>
      </c>
      <c r="J1" s="9" t="s">
        <v>64</v>
      </c>
    </row>
    <row r="2" spans="1:10" ht="36.75" customHeight="1" x14ac:dyDescent="0.25">
      <c r="A2" s="1" t="s">
        <v>2</v>
      </c>
      <c r="B2" s="2" t="s">
        <v>3</v>
      </c>
      <c r="C2" s="3">
        <v>200</v>
      </c>
      <c r="D2" s="3"/>
      <c r="E2" s="4">
        <v>19.399999999999999</v>
      </c>
      <c r="F2" s="4">
        <v>14.2</v>
      </c>
      <c r="G2" s="6">
        <v>10115923</v>
      </c>
      <c r="H2" s="7">
        <f t="shared" ref="H2:H30" si="0">G2/C2</f>
        <v>50579.614999999998</v>
      </c>
      <c r="I2" s="6">
        <f t="shared" ref="I2:I30" si="1">G2/E2</f>
        <v>521439.32989690726</v>
      </c>
      <c r="J2" s="7">
        <f t="shared" ref="J2:J30" si="2">G2/F2</f>
        <v>712388.94366197183</v>
      </c>
    </row>
    <row r="3" spans="1:10" ht="23.25" customHeight="1" x14ac:dyDescent="0.25">
      <c r="A3" s="1" t="s">
        <v>4</v>
      </c>
      <c r="B3" s="2" t="s">
        <v>5</v>
      </c>
      <c r="C3" s="3">
        <v>1550</v>
      </c>
      <c r="D3" s="3"/>
      <c r="E3" s="4">
        <v>239.61809</v>
      </c>
      <c r="F3" s="4">
        <v>167.78</v>
      </c>
      <c r="G3" s="6">
        <v>88453125</v>
      </c>
      <c r="H3" s="7">
        <f t="shared" si="0"/>
        <v>57066.532258064515</v>
      </c>
      <c r="I3" s="6">
        <f t="shared" si="1"/>
        <v>369142.1002479404</v>
      </c>
      <c r="J3" s="7">
        <f t="shared" si="2"/>
        <v>527197.07354869472</v>
      </c>
    </row>
    <row r="4" spans="1:10" x14ac:dyDescent="0.25">
      <c r="A4" s="1" t="s">
        <v>6</v>
      </c>
      <c r="B4" s="1" t="s">
        <v>7</v>
      </c>
      <c r="C4" s="3">
        <v>1380</v>
      </c>
      <c r="D4" s="3"/>
      <c r="E4" s="4">
        <v>118.611</v>
      </c>
      <c r="F4" s="4">
        <v>82.28</v>
      </c>
      <c r="G4" s="6">
        <v>61187788</v>
      </c>
      <c r="H4" s="7">
        <f t="shared" si="0"/>
        <v>44338.976811594206</v>
      </c>
      <c r="I4" s="6">
        <f t="shared" si="1"/>
        <v>515869.4218917301</v>
      </c>
      <c r="J4" s="7">
        <f t="shared" si="2"/>
        <v>743653.23286339326</v>
      </c>
    </row>
    <row r="5" spans="1:10" x14ac:dyDescent="0.25">
      <c r="A5" s="1"/>
      <c r="B5" s="1" t="s">
        <v>8</v>
      </c>
      <c r="C5" s="3">
        <v>301</v>
      </c>
      <c r="D5" s="5">
        <f>13778*10.76391</f>
        <v>148305.15198</v>
      </c>
      <c r="E5" s="4">
        <v>21.176929999999999</v>
      </c>
      <c r="F5" s="4">
        <v>21.18</v>
      </c>
      <c r="G5" s="6">
        <v>14641872</v>
      </c>
      <c r="H5" s="7">
        <f t="shared" si="0"/>
        <v>48644.093023255817</v>
      </c>
      <c r="I5" s="6">
        <f t="shared" si="1"/>
        <v>691406.73364836175</v>
      </c>
      <c r="J5" s="7">
        <f t="shared" si="2"/>
        <v>691306.51558073657</v>
      </c>
    </row>
    <row r="6" spans="1:10" x14ac:dyDescent="0.25">
      <c r="A6" s="1" t="s">
        <v>9</v>
      </c>
      <c r="B6" s="2" t="s">
        <v>10</v>
      </c>
      <c r="C6" s="3">
        <v>2546</v>
      </c>
      <c r="D6" s="3">
        <f>60000*10.76391</f>
        <v>645834.6</v>
      </c>
      <c r="E6" s="4">
        <v>173.46799999999999</v>
      </c>
      <c r="F6" s="4">
        <v>138.77000000000001</v>
      </c>
      <c r="G6" s="6">
        <v>161456888</v>
      </c>
      <c r="H6" s="7">
        <f t="shared" si="0"/>
        <v>63415.902592301652</v>
      </c>
      <c r="I6" s="6">
        <f t="shared" si="1"/>
        <v>930758.91807134461</v>
      </c>
      <c r="J6" s="7">
        <f t="shared" si="2"/>
        <v>1163485.5372198601</v>
      </c>
    </row>
    <row r="7" spans="1:10" x14ac:dyDescent="0.25">
      <c r="A7" s="1" t="s">
        <v>11</v>
      </c>
      <c r="B7" s="1" t="s">
        <v>12</v>
      </c>
      <c r="C7" s="3">
        <v>3519</v>
      </c>
      <c r="D7" s="3"/>
      <c r="E7" s="4">
        <v>483.99</v>
      </c>
      <c r="F7" s="4">
        <v>210.11</v>
      </c>
      <c r="G7" s="6">
        <v>163832528</v>
      </c>
      <c r="H7" s="7">
        <f t="shared" si="0"/>
        <v>46556.558113100313</v>
      </c>
      <c r="I7" s="6">
        <f t="shared" si="1"/>
        <v>338503.95256100333</v>
      </c>
      <c r="J7" s="7">
        <f t="shared" si="2"/>
        <v>779746.45661796199</v>
      </c>
    </row>
    <row r="8" spans="1:10" x14ac:dyDescent="0.25">
      <c r="A8" s="1" t="s">
        <v>13</v>
      </c>
      <c r="B8" s="1" t="s">
        <v>14</v>
      </c>
      <c r="C8" s="3">
        <v>140</v>
      </c>
      <c r="D8" s="3"/>
      <c r="E8" s="4">
        <v>12.67</v>
      </c>
      <c r="F8" s="4">
        <v>8.6</v>
      </c>
      <c r="G8" s="6">
        <v>6926873</v>
      </c>
      <c r="H8" s="7">
        <f t="shared" si="0"/>
        <v>49477.664285714287</v>
      </c>
      <c r="I8" s="6">
        <f t="shared" si="1"/>
        <v>546714.52249408048</v>
      </c>
      <c r="J8" s="7">
        <f t="shared" si="2"/>
        <v>805450.34883720928</v>
      </c>
    </row>
    <row r="9" spans="1:10" x14ac:dyDescent="0.25">
      <c r="A9" s="1" t="s">
        <v>15</v>
      </c>
      <c r="B9" s="1" t="s">
        <v>16</v>
      </c>
      <c r="C9" s="3">
        <v>1250</v>
      </c>
      <c r="D9" s="3"/>
      <c r="E9" s="4">
        <v>157.97</v>
      </c>
      <c r="F9" s="4">
        <v>92.66</v>
      </c>
      <c r="G9" s="6">
        <v>61799620</v>
      </c>
      <c r="H9" s="7">
        <f t="shared" si="0"/>
        <v>49439.696000000004</v>
      </c>
      <c r="I9" s="6">
        <f t="shared" si="1"/>
        <v>391211.11603469012</v>
      </c>
      <c r="J9" s="7">
        <f t="shared" si="2"/>
        <v>666950.35614072962</v>
      </c>
    </row>
    <row r="10" spans="1:10" x14ac:dyDescent="0.25">
      <c r="A10" s="1" t="s">
        <v>17</v>
      </c>
      <c r="B10" s="1" t="s">
        <v>18</v>
      </c>
      <c r="C10" s="3">
        <v>482</v>
      </c>
      <c r="D10" s="3"/>
      <c r="E10" s="4">
        <v>48.5</v>
      </c>
      <c r="F10" s="4">
        <v>33.950000000000003</v>
      </c>
      <c r="G10" s="6">
        <v>29201486</v>
      </c>
      <c r="H10" s="7">
        <f t="shared" si="0"/>
        <v>60583.995850622407</v>
      </c>
      <c r="I10" s="6">
        <f t="shared" si="1"/>
        <v>602092.49484536087</v>
      </c>
      <c r="J10" s="7">
        <f t="shared" si="2"/>
        <v>860132.13549337257</v>
      </c>
    </row>
    <row r="11" spans="1:10" x14ac:dyDescent="0.25">
      <c r="A11" s="1" t="s">
        <v>19</v>
      </c>
      <c r="B11" s="1" t="s">
        <v>20</v>
      </c>
      <c r="C11" s="3">
        <v>1373</v>
      </c>
      <c r="D11" s="3">
        <f>21720*10.76391</f>
        <v>233792.12519999998</v>
      </c>
      <c r="E11" s="4">
        <v>142.69999999999999</v>
      </c>
      <c r="F11" s="4">
        <v>88.88</v>
      </c>
      <c r="G11" s="6">
        <v>65634597</v>
      </c>
      <c r="H11" s="7">
        <f t="shared" si="0"/>
        <v>47803.785142024761</v>
      </c>
      <c r="I11" s="6">
        <f t="shared" si="1"/>
        <v>459948.12193412759</v>
      </c>
      <c r="J11" s="7">
        <f t="shared" si="2"/>
        <v>738463.06255625561</v>
      </c>
    </row>
    <row r="12" spans="1:10" x14ac:dyDescent="0.25">
      <c r="A12" s="1" t="s">
        <v>21</v>
      </c>
      <c r="B12" s="1" t="s">
        <v>22</v>
      </c>
      <c r="C12" s="3">
        <v>99</v>
      </c>
      <c r="D12" s="3"/>
      <c r="E12" s="4">
        <v>13.22</v>
      </c>
      <c r="F12" s="4">
        <v>6.77</v>
      </c>
      <c r="G12" s="6">
        <v>12356392</v>
      </c>
      <c r="H12" s="7">
        <f t="shared" si="0"/>
        <v>124812.04040404041</v>
      </c>
      <c r="I12" s="6">
        <f t="shared" si="1"/>
        <v>934674.13010590011</v>
      </c>
      <c r="J12" s="7">
        <f t="shared" si="2"/>
        <v>1825168.6853766618</v>
      </c>
    </row>
    <row r="13" spans="1:10" x14ac:dyDescent="0.25">
      <c r="A13" s="1" t="s">
        <v>23</v>
      </c>
      <c r="B13" s="1" t="s">
        <v>24</v>
      </c>
      <c r="C13" s="3">
        <v>460</v>
      </c>
      <c r="D13" s="3"/>
      <c r="E13" s="4">
        <v>79.59</v>
      </c>
      <c r="F13" s="4">
        <v>33.549999999999997</v>
      </c>
      <c r="G13" s="6">
        <v>24839808</v>
      </c>
      <c r="H13" s="7">
        <f t="shared" si="0"/>
        <v>53999.582608695651</v>
      </c>
      <c r="I13" s="6">
        <f t="shared" si="1"/>
        <v>312097.0976253298</v>
      </c>
      <c r="J13" s="7">
        <f t="shared" si="2"/>
        <v>740381.75856929959</v>
      </c>
    </row>
    <row r="14" spans="1:10" ht="30" x14ac:dyDescent="0.25">
      <c r="A14" s="1" t="s">
        <v>25</v>
      </c>
      <c r="B14" s="2" t="s">
        <v>26</v>
      </c>
      <c r="C14" s="3">
        <v>175</v>
      </c>
      <c r="D14" s="3"/>
      <c r="E14" s="4">
        <v>49.17</v>
      </c>
      <c r="F14" s="4">
        <v>18.75</v>
      </c>
      <c r="G14" s="6">
        <v>8062202</v>
      </c>
      <c r="H14" s="7">
        <f t="shared" si="0"/>
        <v>46069.725714285712</v>
      </c>
      <c r="I14" s="6">
        <f t="shared" si="1"/>
        <v>163965.87350010168</v>
      </c>
      <c r="J14" s="7">
        <f t="shared" si="2"/>
        <v>429984.10666666669</v>
      </c>
    </row>
    <row r="15" spans="1:10" x14ac:dyDescent="0.25">
      <c r="A15" s="1" t="s">
        <v>27</v>
      </c>
      <c r="B15" s="1" t="s">
        <v>28</v>
      </c>
      <c r="C15" s="3">
        <v>450</v>
      </c>
      <c r="D15" s="3"/>
      <c r="E15" s="4">
        <v>64.197978000000006</v>
      </c>
      <c r="F15" s="4">
        <v>34.590000000000003</v>
      </c>
      <c r="G15" s="6">
        <v>30694388</v>
      </c>
      <c r="H15" s="7">
        <f t="shared" si="0"/>
        <v>68209.751111111109</v>
      </c>
      <c r="I15" s="6">
        <f t="shared" si="1"/>
        <v>478120.79065792379</v>
      </c>
      <c r="J15" s="7">
        <f t="shared" si="2"/>
        <v>887377.50795027451</v>
      </c>
    </row>
    <row r="16" spans="1:10" x14ac:dyDescent="0.25">
      <c r="A16" s="1" t="s">
        <v>29</v>
      </c>
      <c r="B16" s="1" t="s">
        <v>30</v>
      </c>
      <c r="C16" s="3">
        <v>135</v>
      </c>
      <c r="D16" s="3"/>
      <c r="E16" s="4">
        <v>13.071870000000001</v>
      </c>
      <c r="F16" s="4">
        <v>9.14</v>
      </c>
      <c r="G16" s="6">
        <v>7564244</v>
      </c>
      <c r="H16" s="7">
        <f t="shared" si="0"/>
        <v>56031.437037037038</v>
      </c>
      <c r="I16" s="6">
        <f t="shared" si="1"/>
        <v>578665.79150496447</v>
      </c>
      <c r="J16" s="7">
        <f t="shared" si="2"/>
        <v>827597.81181619246</v>
      </c>
    </row>
    <row r="17" spans="1:10" x14ac:dyDescent="0.25">
      <c r="A17" s="1" t="s">
        <v>31</v>
      </c>
      <c r="B17" s="1" t="s">
        <v>32</v>
      </c>
      <c r="C17" s="3">
        <v>250</v>
      </c>
      <c r="D17" s="3"/>
      <c r="E17" s="4">
        <v>31.036435999999998</v>
      </c>
      <c r="F17" s="4">
        <v>24.83</v>
      </c>
      <c r="G17" s="6">
        <v>18869933</v>
      </c>
      <c r="H17" s="7">
        <f t="shared" si="0"/>
        <v>75479.732000000004</v>
      </c>
      <c r="I17" s="6">
        <f t="shared" si="1"/>
        <v>607992.90872186492</v>
      </c>
      <c r="J17" s="7">
        <f t="shared" si="2"/>
        <v>759965.08256141772</v>
      </c>
    </row>
    <row r="18" spans="1:10" x14ac:dyDescent="0.25">
      <c r="A18" s="1" t="s">
        <v>33</v>
      </c>
      <c r="B18" s="1" t="s">
        <v>34</v>
      </c>
      <c r="C18" s="3">
        <v>300</v>
      </c>
      <c r="D18" s="3"/>
      <c r="E18" s="4">
        <v>50.18</v>
      </c>
      <c r="F18" s="4">
        <v>24.71</v>
      </c>
      <c r="G18" s="6">
        <v>16559871</v>
      </c>
      <c r="H18" s="7">
        <f t="shared" si="0"/>
        <v>55199.57</v>
      </c>
      <c r="I18" s="6">
        <f t="shared" si="1"/>
        <v>330009.38620964525</v>
      </c>
      <c r="J18" s="7">
        <f t="shared" si="2"/>
        <v>670168.79805746663</v>
      </c>
    </row>
    <row r="19" spans="1:10" x14ac:dyDescent="0.25">
      <c r="A19" s="1" t="s">
        <v>35</v>
      </c>
      <c r="B19" s="1" t="s">
        <v>36</v>
      </c>
      <c r="C19" s="3">
        <v>250</v>
      </c>
      <c r="D19" s="3"/>
      <c r="E19" s="4">
        <v>28.244145</v>
      </c>
      <c r="F19" s="4">
        <v>19.77</v>
      </c>
      <c r="G19" s="6">
        <v>14598686</v>
      </c>
      <c r="H19" s="7">
        <f t="shared" si="0"/>
        <v>58394.743999999999</v>
      </c>
      <c r="I19" s="6">
        <f t="shared" si="1"/>
        <v>516874.77174472797</v>
      </c>
      <c r="J19" s="7">
        <f t="shared" si="2"/>
        <v>738426.20131512394</v>
      </c>
    </row>
    <row r="20" spans="1:10" x14ac:dyDescent="0.25">
      <c r="A20" s="15" t="s">
        <v>37</v>
      </c>
      <c r="B20" s="15" t="s">
        <v>38</v>
      </c>
      <c r="C20" s="16">
        <v>550</v>
      </c>
      <c r="D20" s="16"/>
      <c r="E20" s="17">
        <v>52.16</v>
      </c>
      <c r="F20" s="17">
        <v>37.090000000000003</v>
      </c>
      <c r="G20" s="18">
        <v>35355184</v>
      </c>
      <c r="H20" s="19">
        <f t="shared" si="0"/>
        <v>64282.152727272725</v>
      </c>
      <c r="I20" s="18">
        <f t="shared" si="1"/>
        <v>677821.77914110431</v>
      </c>
      <c r="J20" s="19">
        <f t="shared" si="2"/>
        <v>953226.85359935288</v>
      </c>
    </row>
    <row r="21" spans="1:10" x14ac:dyDescent="0.25">
      <c r="A21" s="1" t="s">
        <v>39</v>
      </c>
      <c r="B21" s="1" t="s">
        <v>40</v>
      </c>
      <c r="C21" s="3">
        <v>400</v>
      </c>
      <c r="D21" s="3"/>
      <c r="E21" s="4">
        <v>35.340000000000003</v>
      </c>
      <c r="F21" s="4">
        <v>28.27</v>
      </c>
      <c r="G21" s="6">
        <v>26538838</v>
      </c>
      <c r="H21" s="7">
        <f t="shared" si="0"/>
        <v>66347.095000000001</v>
      </c>
      <c r="I21" s="6">
        <f t="shared" si="1"/>
        <v>750957.49858517258</v>
      </c>
      <c r="J21" s="7">
        <f t="shared" si="2"/>
        <v>938763.28263176512</v>
      </c>
    </row>
    <row r="22" spans="1:10" x14ac:dyDescent="0.25">
      <c r="A22" s="1" t="s">
        <v>41</v>
      </c>
      <c r="B22" s="1" t="s">
        <v>42</v>
      </c>
      <c r="C22" s="3">
        <v>300</v>
      </c>
      <c r="D22" s="3"/>
      <c r="E22" s="4">
        <v>43.490549999999999</v>
      </c>
      <c r="F22" s="4">
        <v>34.840000000000003</v>
      </c>
      <c r="G22" s="6">
        <v>23141563</v>
      </c>
      <c r="H22" s="7">
        <f t="shared" si="0"/>
        <v>77138.543333333335</v>
      </c>
      <c r="I22" s="6">
        <f t="shared" si="1"/>
        <v>532105.54936647159</v>
      </c>
      <c r="J22" s="7">
        <f t="shared" si="2"/>
        <v>664223.96670493681</v>
      </c>
    </row>
    <row r="23" spans="1:10" ht="15" customHeight="1" x14ac:dyDescent="0.25">
      <c r="A23" s="1" t="s">
        <v>43</v>
      </c>
      <c r="B23" s="1" t="s">
        <v>44</v>
      </c>
      <c r="C23" s="3">
        <v>800</v>
      </c>
      <c r="D23" s="3"/>
      <c r="E23" s="4">
        <v>74.13</v>
      </c>
      <c r="F23" s="4">
        <v>49.42</v>
      </c>
      <c r="G23" s="6">
        <v>55163368</v>
      </c>
      <c r="H23" s="7">
        <f t="shared" si="0"/>
        <v>68954.210000000006</v>
      </c>
      <c r="I23" s="6">
        <f t="shared" si="1"/>
        <v>744143.63955213816</v>
      </c>
      <c r="J23" s="7">
        <f t="shared" si="2"/>
        <v>1116215.4593282072</v>
      </c>
    </row>
    <row r="24" spans="1:10" x14ac:dyDescent="0.25">
      <c r="A24" s="1" t="s">
        <v>45</v>
      </c>
      <c r="B24" s="1" t="s">
        <v>46</v>
      </c>
      <c r="C24" s="3">
        <v>2350</v>
      </c>
      <c r="D24" s="3"/>
      <c r="E24" s="4">
        <v>279.95999999999998</v>
      </c>
      <c r="F24" s="4">
        <v>111.94</v>
      </c>
      <c r="G24" s="6">
        <v>116003723</v>
      </c>
      <c r="H24" s="7">
        <f t="shared" si="0"/>
        <v>49363.286382978724</v>
      </c>
      <c r="I24" s="6">
        <f t="shared" si="1"/>
        <v>414358.20474353479</v>
      </c>
      <c r="J24" s="7">
        <f t="shared" si="2"/>
        <v>1036302.6889405039</v>
      </c>
    </row>
    <row r="25" spans="1:10" x14ac:dyDescent="0.25">
      <c r="A25" s="1" t="s">
        <v>47</v>
      </c>
      <c r="B25" s="1" t="s">
        <v>48</v>
      </c>
      <c r="C25" s="3">
        <v>442</v>
      </c>
      <c r="D25" s="3"/>
      <c r="E25" s="4">
        <v>81.540000000000006</v>
      </c>
      <c r="F25" s="4">
        <v>48.18</v>
      </c>
      <c r="G25" s="6">
        <v>22851531</v>
      </c>
      <c r="H25" s="7">
        <f t="shared" si="0"/>
        <v>51700.296380090498</v>
      </c>
      <c r="I25" s="6">
        <f t="shared" si="1"/>
        <v>280249.33774834435</v>
      </c>
      <c r="J25" s="7">
        <f t="shared" si="2"/>
        <v>474294.95641344954</v>
      </c>
    </row>
    <row r="26" spans="1:10" x14ac:dyDescent="0.25">
      <c r="A26" s="1" t="s">
        <v>49</v>
      </c>
      <c r="B26" s="1" t="s">
        <v>50</v>
      </c>
      <c r="C26" s="3">
        <v>3846</v>
      </c>
      <c r="D26" s="3">
        <f>103365*10.76391</f>
        <v>1112611.55715</v>
      </c>
      <c r="E26" s="4">
        <v>452.69</v>
      </c>
      <c r="F26" s="4">
        <v>251.3</v>
      </c>
      <c r="G26" s="6">
        <v>185144774</v>
      </c>
      <c r="H26" s="7">
        <f t="shared" si="0"/>
        <v>48139.56682267291</v>
      </c>
      <c r="I26" s="6">
        <f t="shared" si="1"/>
        <v>408987.991782456</v>
      </c>
      <c r="J26" s="7">
        <f t="shared" si="2"/>
        <v>736748.00636689214</v>
      </c>
    </row>
    <row r="27" spans="1:10" x14ac:dyDescent="0.25">
      <c r="A27" s="1" t="s">
        <v>51</v>
      </c>
      <c r="B27" s="1" t="s">
        <v>52</v>
      </c>
      <c r="C27" s="3">
        <v>1100</v>
      </c>
      <c r="D27" s="3"/>
      <c r="E27" s="4">
        <v>151.37</v>
      </c>
      <c r="F27" s="4">
        <v>75.69</v>
      </c>
      <c r="G27" s="6">
        <v>49628454</v>
      </c>
      <c r="H27" s="7">
        <f t="shared" si="0"/>
        <v>45116.776363636367</v>
      </c>
      <c r="I27" s="6">
        <f t="shared" si="1"/>
        <v>327861.88808878907</v>
      </c>
      <c r="J27" s="7">
        <f t="shared" si="2"/>
        <v>655680.45977011498</v>
      </c>
    </row>
    <row r="28" spans="1:10" x14ac:dyDescent="0.25">
      <c r="A28" s="1" t="s">
        <v>53</v>
      </c>
      <c r="B28" s="1" t="s">
        <v>54</v>
      </c>
      <c r="C28" s="3">
        <v>600</v>
      </c>
      <c r="D28" s="3">
        <f>15000*10.76391</f>
        <v>161458.65</v>
      </c>
      <c r="E28" s="4">
        <v>70.05</v>
      </c>
      <c r="F28" s="4">
        <v>44.4</v>
      </c>
      <c r="G28" s="6">
        <v>28210838</v>
      </c>
      <c r="H28" s="7">
        <f t="shared" si="0"/>
        <v>47018.063333333332</v>
      </c>
      <c r="I28" s="6">
        <f t="shared" si="1"/>
        <v>402724.31120628124</v>
      </c>
      <c r="J28" s="7">
        <f t="shared" si="2"/>
        <v>635379.2342342342</v>
      </c>
    </row>
    <row r="29" spans="1:10" x14ac:dyDescent="0.25">
      <c r="A29" s="1" t="s">
        <v>55</v>
      </c>
      <c r="B29" s="1" t="s">
        <v>56</v>
      </c>
      <c r="C29" s="3">
        <v>500</v>
      </c>
      <c r="D29" s="3">
        <f>45500*10.76391</f>
        <v>489757.90499999997</v>
      </c>
      <c r="E29" s="4">
        <v>112.48</v>
      </c>
      <c r="F29" s="4">
        <v>91.03</v>
      </c>
      <c r="G29" s="6">
        <v>35562298</v>
      </c>
      <c r="H29" s="7">
        <f t="shared" si="0"/>
        <v>71124.596000000005</v>
      </c>
      <c r="I29" s="6">
        <f t="shared" si="1"/>
        <v>316165.52275960171</v>
      </c>
      <c r="J29" s="7">
        <f t="shared" si="2"/>
        <v>390665.69262880366</v>
      </c>
    </row>
    <row r="30" spans="1:10" x14ac:dyDescent="0.25">
      <c r="A30" s="11"/>
      <c r="B30" s="11"/>
      <c r="C30" s="12">
        <f>SUM(C2:C29)</f>
        <v>25748</v>
      </c>
      <c r="D30" s="11"/>
      <c r="E30" s="13">
        <f>SUM(E2:E29)</f>
        <v>3100.0249990000002</v>
      </c>
      <c r="F30" s="13">
        <f>SUM(F2:F29)</f>
        <v>1802.6800000000003</v>
      </c>
      <c r="G30" s="14">
        <f>SUM(G2:G29)</f>
        <v>1374396795</v>
      </c>
      <c r="H30" s="14">
        <f t="shared" si="0"/>
        <v>53378.778740096321</v>
      </c>
      <c r="I30" s="14">
        <f t="shared" si="1"/>
        <v>443350.22957664862</v>
      </c>
      <c r="J30" s="14">
        <f t="shared" si="2"/>
        <v>762418.61839039635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PfE Allocated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Mistry</dc:creator>
  <cp:lastModifiedBy>Laura MacKay</cp:lastModifiedBy>
  <dcterms:created xsi:type="dcterms:W3CDTF">2024-11-26T14:45:58Z</dcterms:created>
  <dcterms:modified xsi:type="dcterms:W3CDTF">2024-11-28T16:14:34Z</dcterms:modified>
</cp:coreProperties>
</file>